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860" windowWidth="15480" windowHeight="4920" tabRatio="852" activeTab="0"/>
  </bookViews>
  <sheets>
    <sheet name="PRESENTACION" sheetId="1" r:id="rId1"/>
    <sheet name="1o PT" sheetId="2" r:id="rId2"/>
    <sheet name="2o HT" sheetId="3" r:id="rId3"/>
    <sheet name="3o AN" sheetId="4" r:id="rId4"/>
    <sheet name="4o F7" sheetId="5" r:id="rId5"/>
    <sheet name="Calendario" sheetId="6" state="hidden" r:id="rId6"/>
  </sheets>
  <externalReferences>
    <externalReference r:id="rId9"/>
  </externalReferences>
  <definedNames>
    <definedName name="_xlnm.Print_Area" localSheetId="1">'1o PT'!$B$1:$AC$33</definedName>
    <definedName name="_xlnm.Print_Area" localSheetId="2">'2o HT'!$B$2:$AQ$56</definedName>
    <definedName name="_xlnm.Print_Area" localSheetId="3">'3o AN'!$B$5:$J$375</definedName>
    <definedName name="_xlnm.Print_Area" localSheetId="4">'4o F7'!$B$2:$BB$64</definedName>
    <definedName name="Depreciación">'[1]Hoja1'!#REF!</definedName>
    <definedName name="Fecha_Compra">'[1]Hoja1'!#REF!</definedName>
    <definedName name="Mueble">'[1]Hoja1'!#REF!</definedName>
    <definedName name="Porcentaje_Depreciación">'[1]Hoja1'!#REF!</definedName>
    <definedName name="Valor_de_Adquisición">'[1]Hoja1'!#REF!</definedName>
    <definedName name="Vida_Util">'[1]Hoja1'!#REF!</definedName>
    <definedName name="Z_1CD10E60_5CBA_4EAD_9C12_500E4ED09554_.wvu.Cols" localSheetId="5" hidden="1">'Calendario'!$D:$D</definedName>
    <definedName name="Z_1CD10E60_5CBA_4EAD_9C12_500E4ED09554_.wvu.PrintArea" localSheetId="1" hidden="1">'1o PT'!$B$1:$AC$33</definedName>
    <definedName name="Z_1CD10E60_5CBA_4EAD_9C12_500E4ED09554_.wvu.PrintArea" localSheetId="2" hidden="1">'2o HT'!$B$2:$AQ$56</definedName>
    <definedName name="Z_1CD10E60_5CBA_4EAD_9C12_500E4ED09554_.wvu.PrintArea" localSheetId="3" hidden="1">'3o AN'!$B$5:$J$375</definedName>
    <definedName name="Z_1CD10E60_5CBA_4EAD_9C12_500E4ED09554_.wvu.PrintArea" localSheetId="4" hidden="1">'4o F7'!$B$2:$BB$64</definedName>
  </definedNames>
  <calcPr fullCalcOnLoad="1"/>
</workbook>
</file>

<file path=xl/comments4.xml><?xml version="1.0" encoding="utf-8"?>
<comments xmlns="http://schemas.openxmlformats.org/spreadsheetml/2006/main">
  <authors>
    <author>Dimarie Cardenas</author>
    <author>GUSTAVO </author>
  </authors>
  <commentList>
    <comment ref="B67" authorId="0">
      <text>
        <r>
          <rPr>
            <b/>
            <sz val="8"/>
            <rFont val="Tahoma"/>
            <family val="2"/>
          </rPr>
          <t>DÍGITE ESTA INFORMACIÓN ÚNICAMENTE PARA GANADEROS Y AGRICULTORES</t>
        </r>
      </text>
    </comment>
    <comment ref="E196" authorId="1">
      <text>
        <r>
          <rPr>
            <b/>
            <sz val="8"/>
            <rFont val="Tahoma"/>
            <family val="2"/>
          </rPr>
          <t>GUSTAVO :</t>
        </r>
        <r>
          <rPr>
            <sz val="8"/>
            <rFont val="Tahoma"/>
            <family val="2"/>
          </rPr>
          <t xml:space="preserve">
Cuando se done dinero: El pago debe haberse hecho en cheque, tajerta de crédito o a través de un intermediario financiero
Cuando se donen titulos valores, con excepción de los poseídos en entidades o sociedades.
Cuando se donen otro activo</t>
        </r>
      </text>
    </comment>
    <comment ref="B208" authorId="1">
      <text>
        <r>
          <rPr>
            <b/>
            <sz val="8"/>
            <rFont val="Tahoma"/>
            <family val="2"/>
          </rPr>
          <t>GUSTAVO :</t>
        </r>
        <r>
          <rPr>
            <sz val="8"/>
            <rFont val="Tahoma"/>
            <family val="2"/>
          </rPr>
          <t xml:space="preserve">
Si durante el año 2006 obtuvo ingresos laborales inferiores a 4,600 UVT ($92,000,000), puede optar por deducir los pagos por salud y educación efectuados en el año 2007 ó los intereses o corrección monetaria.</t>
        </r>
      </text>
    </comment>
    <comment ref="B211" authorId="1">
      <text>
        <r>
          <rPr>
            <b/>
            <sz val="8"/>
            <rFont val="Tahoma"/>
            <family val="2"/>
          </rPr>
          <t>GUSTAVO :</t>
        </r>
        <r>
          <rPr>
            <sz val="8"/>
            <rFont val="Tahoma"/>
            <family val="2"/>
          </rPr>
          <t xml:space="preserve">
Los profesionales independientes y los comisionistas los costos y deducciones propias de su actividad no podrá exceder el 50% de los ingresos que por razón de su actividad propia perciban.
A menos que facture la totalidad de sus operaciones y sus ingresos hayan estado sometidos a la retención en la fuente, cuando esta fuere procedente y sean cumplan con los requisitos de legalidad.</t>
        </r>
      </text>
    </comment>
    <comment ref="H344" authorId="1">
      <text>
        <r>
          <rPr>
            <b/>
            <sz val="8"/>
            <rFont val="Tahoma"/>
            <family val="2"/>
          </rPr>
          <t>ESCRIBA 1 SI ES  LA PRIMERA VEZ QUE DECLARA, 2 SI ES EL SEGUNDO AÑO QUE DECLARA, 3 SI ES TERCER AÑO O MÁS QUE DECLARA</t>
        </r>
      </text>
    </comment>
    <comment ref="I347" authorId="1">
      <text>
        <r>
          <rPr>
            <b/>
            <sz val="8"/>
            <rFont val="Tahoma"/>
            <family val="2"/>
          </rPr>
          <t>SI EL RESULTADO ES NEGATIVO, NO SE LIQUIDARÁ ANTICIPO PARA EL SIGUIENTE AÑO GRAVABLE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<sst xmlns="http://schemas.openxmlformats.org/spreadsheetml/2006/main" count="694" uniqueCount="532">
  <si>
    <t xml:space="preserve">Si es una corrección indique: </t>
  </si>
  <si>
    <t>24. Actividad económica</t>
  </si>
  <si>
    <t>12. Cód Admón</t>
  </si>
  <si>
    <t>25. Cód.</t>
  </si>
  <si>
    <t xml:space="preserve">26. No. Formulario anterior </t>
  </si>
  <si>
    <t>27. Fracción año gravable 2007 (Marque "X")</t>
  </si>
  <si>
    <t>Renta Exenta</t>
  </si>
  <si>
    <t xml:space="preserve">Rentas gravables </t>
  </si>
  <si>
    <t>Costos</t>
  </si>
  <si>
    <t xml:space="preserve">Declaración de Renta y Complementarios Personas Naturales y Asimiladas No Obligadas a llevar Contabilidad </t>
  </si>
  <si>
    <t xml:space="preserve">Primer nombre </t>
  </si>
  <si>
    <t xml:space="preserve">Otro nombre </t>
  </si>
  <si>
    <t xml:space="preserve">Primer apellido </t>
  </si>
  <si>
    <t xml:space="preserve">Segundo apellido </t>
  </si>
  <si>
    <t>Número de identificación tributaria (NIT)</t>
  </si>
  <si>
    <t>Actividad económica</t>
  </si>
  <si>
    <t>Gastos de nomina</t>
  </si>
  <si>
    <t xml:space="preserve">TOTAL </t>
  </si>
  <si>
    <t xml:space="preserve">Otras inversiones </t>
  </si>
  <si>
    <t xml:space="preserve">Cuentas de ahorro </t>
  </si>
  <si>
    <t xml:space="preserve">Banco </t>
  </si>
  <si>
    <t xml:space="preserve">Efectivo </t>
  </si>
  <si>
    <t xml:space="preserve">TOTAL ACTIVOS FIJOS </t>
  </si>
  <si>
    <t xml:space="preserve">, </t>
  </si>
  <si>
    <t>Costo Fiscal 2006</t>
  </si>
  <si>
    <t xml:space="preserve">1. Año </t>
  </si>
  <si>
    <t xml:space="preserve">datos generales </t>
  </si>
  <si>
    <t>5. Número de Identificación Tributaria (NIT)</t>
  </si>
  <si>
    <t>6. D.V.</t>
  </si>
  <si>
    <t>Total patrimonio bruto</t>
  </si>
  <si>
    <t>Impuesto de remesas</t>
  </si>
  <si>
    <t>Valor pago intereses de mora</t>
  </si>
  <si>
    <t>Valor pago impuesto</t>
  </si>
  <si>
    <t>Signatarios</t>
  </si>
  <si>
    <t>-</t>
  </si>
  <si>
    <t xml:space="preserve">997. Espacio exclusivo para el sello </t>
  </si>
  <si>
    <t xml:space="preserve">de la entidad recaudadora </t>
  </si>
  <si>
    <t xml:space="preserve">Patrimonio </t>
  </si>
  <si>
    <t xml:space="preserve">Deudas </t>
  </si>
  <si>
    <t xml:space="preserve">Salarios de demás pagos laborales </t>
  </si>
  <si>
    <t>Honorarios, comisiones y servicios</t>
  </si>
  <si>
    <t xml:space="preserve">Intereses y rendimiento financieros </t>
  </si>
  <si>
    <t>Otros ingresos (Arrendamientos, etc.)</t>
  </si>
  <si>
    <t xml:space="preserve">Ingresos no constitutivos de renta </t>
  </si>
  <si>
    <t xml:space="preserve">Ingresos </t>
  </si>
  <si>
    <t xml:space="preserve">Deducción inversión en activos fijos </t>
  </si>
  <si>
    <t xml:space="preserve">Otros costos y deducciones </t>
  </si>
  <si>
    <t xml:space="preserve">Renta presuntiva </t>
  </si>
  <si>
    <t xml:space="preserve">Renta </t>
  </si>
  <si>
    <t xml:space="preserve">Ingresos por granancias ocasionales </t>
  </si>
  <si>
    <t xml:space="preserve">Descuentos tributarios </t>
  </si>
  <si>
    <t xml:space="preserve">Impuesto de ganancias ocasionales </t>
  </si>
  <si>
    <t xml:space="preserve">Sanciones </t>
  </si>
  <si>
    <t xml:space="preserve">valor pago sanciones </t>
  </si>
  <si>
    <t>Liquidación privada</t>
  </si>
  <si>
    <t>PATRIMONIO BRUTO AÑO INMEDIATAMENTE ANTERIOR</t>
  </si>
  <si>
    <t>PATRIMONIO LIQUIDO AÑO INMEDIATAMENTE ANTERIOR</t>
  </si>
  <si>
    <t>IMPUESTO NETO DE RENTA AÑO ANTERIOR</t>
  </si>
  <si>
    <t xml:space="preserve">DATOS GENERALES </t>
  </si>
  <si>
    <t xml:space="preserve">DATOS DEL SIGNATARIO </t>
  </si>
  <si>
    <t>DATOS DE LA DECLARACION DE RENTA ANTERIOR</t>
  </si>
  <si>
    <t>NOMBRE DE LA ENTIDAD</t>
  </si>
  <si>
    <t>N.I.T.</t>
  </si>
  <si>
    <t>CONCEPTO</t>
  </si>
  <si>
    <t>Inventario de semovientes</t>
  </si>
  <si>
    <t>Inventario de mercancias</t>
  </si>
  <si>
    <t>NIT / CC</t>
  </si>
  <si>
    <t>TOTAL DEUDAS</t>
  </si>
  <si>
    <t xml:space="preserve">SUBTOTAL </t>
  </si>
  <si>
    <t>Salarios y demás pagos laborales</t>
  </si>
  <si>
    <t>CONCEPTOS</t>
  </si>
  <si>
    <t>RAZÓN SOCIAL</t>
  </si>
  <si>
    <t>Fecha de Adquisición</t>
  </si>
  <si>
    <t>Factura de Compra</t>
  </si>
  <si>
    <t>Costo de Adquisición</t>
  </si>
  <si>
    <t>Detalle</t>
  </si>
  <si>
    <t>Adiciones</t>
  </si>
  <si>
    <t>Retiros</t>
  </si>
  <si>
    <t>Valor a declarar</t>
  </si>
  <si>
    <t>TOTALES</t>
  </si>
  <si>
    <t>ACTIVOS FIJOS DEPRECIABLES</t>
  </si>
  <si>
    <t>OTROS ACTIVOS</t>
  </si>
  <si>
    <t>Patrimonio Liquido Año Anterior</t>
  </si>
  <si>
    <t>Patrimonio Liquido Año Actual</t>
  </si>
  <si>
    <t>Aumento Patrimonial</t>
  </si>
  <si>
    <t>Valorizaciones Nominales</t>
  </si>
  <si>
    <t>Desvalorizaciones Nominales</t>
  </si>
  <si>
    <t>Total Incremento</t>
  </si>
  <si>
    <t>Más: Renta Gravable</t>
  </si>
  <si>
    <t>Menos: Impuesto de Renta</t>
  </si>
  <si>
    <t>Más: Pasivo por Renta Año Actual no Declarado</t>
  </si>
  <si>
    <t>Más: Rentas Exentas</t>
  </si>
  <si>
    <t>Más: Ganancia Ocasional</t>
  </si>
  <si>
    <t>Menos Impuesto Ganancia Ocasional</t>
  </si>
  <si>
    <t>Más: Ingresos no Constitutivos de Renta</t>
  </si>
  <si>
    <t>A JUSTIFICAR SEGUN RENTA</t>
  </si>
  <si>
    <t>EXCESO / (DEFECTO)</t>
  </si>
  <si>
    <t>VALOR</t>
  </si>
  <si>
    <t>SALDO A FAVOR RENTA AÑO INMEDIATAMENTE ANTERIOR (Sin solicitud de devolución o Compensación)</t>
  </si>
  <si>
    <t>DEBE PRESENTARSE EN CUALQUIER BANCO CON SU RUT, HASTA EL:</t>
  </si>
  <si>
    <t>FECHAS DE VENCIMIENTO</t>
  </si>
  <si>
    <t xml:space="preserve">7. Primer apellido </t>
  </si>
  <si>
    <t xml:space="preserve">8. Segundo apellido </t>
  </si>
  <si>
    <t xml:space="preserve">9. Primer nombre </t>
  </si>
  <si>
    <t xml:space="preserve">10. Otros nombres </t>
  </si>
  <si>
    <t xml:space="preserve">Total gastos de nómina </t>
  </si>
  <si>
    <t xml:space="preserve">Aportes al sistema de seguridad social </t>
  </si>
  <si>
    <t>Aportes al SENA, ICBF, cajas de compensación</t>
  </si>
  <si>
    <t xml:space="preserve">Datos informtaivos </t>
  </si>
  <si>
    <t xml:space="preserve">Ganancias ocasionales </t>
  </si>
  <si>
    <t xml:space="preserve">Costos y deducciones por  ganancias ocasionales </t>
  </si>
  <si>
    <t xml:space="preserve">Ganancias ocacionales no gravadas y exentas </t>
  </si>
  <si>
    <t>Pagos</t>
  </si>
  <si>
    <t xml:space="preserve">78. Número de documento de Identificación </t>
  </si>
  <si>
    <t>(Fecha efectiva de la transacción)</t>
  </si>
  <si>
    <t xml:space="preserve">Coloque el timbre de la máquina </t>
  </si>
  <si>
    <t>registradora al dorso de este formulario</t>
  </si>
  <si>
    <t xml:space="preserve">Apelldios y nombres de quine firma como representa del declarante </t>
  </si>
  <si>
    <t>981. Cód. Representación</t>
  </si>
  <si>
    <t>Firma declarante o de quien lo representa</t>
  </si>
  <si>
    <t>Si es una corrección indique: No. Autoadhesivo declaración anterior:</t>
  </si>
  <si>
    <t xml:space="preserve">Fracción de año gravable 2006     (Marque "X") </t>
  </si>
  <si>
    <t>Cambio titular inversión extranjera (Marue "X")</t>
  </si>
  <si>
    <t xml:space="preserve">Codigo administracion </t>
  </si>
  <si>
    <t xml:space="preserve">Declaración de Renta y Complementarios Personas                        Naturales y Asimiladas No Obligadas a llevar Contabilidad                                                         </t>
  </si>
  <si>
    <t xml:space="preserve">privada </t>
  </si>
  <si>
    <t>SE PRESENTA LA DECLARACION CON PAGO  (S/N)</t>
  </si>
  <si>
    <t>28. Cambio titular inversión extranjera (Marue "X")</t>
  </si>
  <si>
    <r>
      <t>Total ingresos recibidos por concepto de renta</t>
    </r>
    <r>
      <rPr>
        <sz val="8"/>
        <rFont val="Arial"/>
        <family val="2"/>
      </rPr>
      <t xml:space="preserve"> (Sume 35 a 38)</t>
    </r>
  </si>
  <si>
    <r>
      <t xml:space="preserve">Total ingresos netos </t>
    </r>
    <r>
      <rPr>
        <sz val="8"/>
        <rFont val="Arial"/>
        <family val="2"/>
      </rPr>
      <t>(39-40)</t>
    </r>
  </si>
  <si>
    <r>
      <t>Total costos y deducciones</t>
    </r>
    <r>
      <rPr>
        <sz val="8"/>
        <rFont val="Arial"/>
        <family val="2"/>
      </rPr>
      <t xml:space="preserve"> (42+43)</t>
    </r>
  </si>
  <si>
    <r>
      <t xml:space="preserve">Renta líquida ordinaria del ejercicio           </t>
    </r>
    <r>
      <rPr>
        <sz val="8"/>
        <rFont val="Arial"/>
        <family val="2"/>
      </rPr>
      <t>(41-44, si el resultado es negativo escriba 0)</t>
    </r>
  </si>
  <si>
    <r>
      <t xml:space="preserve">O pérdida líquida del ejercicio                    </t>
    </r>
    <r>
      <rPr>
        <sz val="8"/>
        <rFont val="Arial"/>
        <family val="2"/>
      </rPr>
      <t>(44-41, si el resultado es negativo escriba 0)</t>
    </r>
  </si>
  <si>
    <r>
      <t xml:space="preserve">Renta líquida </t>
    </r>
    <r>
      <rPr>
        <sz val="8"/>
        <rFont val="Arial"/>
        <family val="2"/>
      </rPr>
      <t>(45-47)</t>
    </r>
  </si>
  <si>
    <r>
      <t xml:space="preserve">Compensaciones </t>
    </r>
    <r>
      <rPr>
        <sz val="7"/>
        <rFont val="Arial"/>
        <family val="2"/>
      </rPr>
      <t>(Por exceso de renta presuntiva)</t>
    </r>
  </si>
  <si>
    <r>
      <t xml:space="preserve">Total patrimonio líquido                               </t>
    </r>
    <r>
      <rPr>
        <sz val="8"/>
        <rFont val="Arial"/>
        <family val="2"/>
      </rPr>
      <t>(32-33, si el resultado es negativo escriba 0)</t>
    </r>
  </si>
  <si>
    <r>
      <rPr>
        <b/>
        <sz val="8"/>
        <rFont val="Arial"/>
        <family val="2"/>
      </rPr>
      <t>Renta líquida gravable</t>
    </r>
    <r>
      <rPr>
        <sz val="8"/>
        <rFont val="Arial"/>
        <family val="2"/>
      </rPr>
      <t xml:space="preserve"> </t>
    </r>
    <r>
      <rPr>
        <sz val="6"/>
        <rFont val="Arial"/>
        <family val="2"/>
      </rPr>
      <t>(Al mayor valor entre 48 y 49, reste 50 y sume 51, si el resultado es negativo escriba 0)</t>
    </r>
  </si>
  <si>
    <r>
      <rPr>
        <b/>
        <sz val="8"/>
        <rFont val="Arial"/>
        <family val="2"/>
      </rPr>
      <t>Ganancias ocasionales gravables</t>
    </r>
    <r>
      <rPr>
        <b/>
        <sz val="7"/>
        <rFont val="Arial"/>
        <family val="2"/>
      </rPr>
      <t xml:space="preserve"> </t>
    </r>
    <r>
      <rPr>
        <sz val="7"/>
        <rFont val="Arial"/>
        <family val="2"/>
      </rPr>
      <t>(53-54-55)</t>
    </r>
  </si>
  <si>
    <t>Impuesto sobre la renta líquida gravable</t>
  </si>
  <si>
    <r>
      <rPr>
        <b/>
        <sz val="8"/>
        <rFont val="Arial"/>
        <family val="2"/>
      </rPr>
      <t>Impuesto neto de renta</t>
    </r>
    <r>
      <rPr>
        <sz val="8"/>
        <rFont val="Arial"/>
        <family val="2"/>
      </rPr>
      <t xml:space="preserve"> </t>
    </r>
    <r>
      <rPr>
        <sz val="7"/>
        <rFont val="Arial"/>
        <family val="2"/>
      </rPr>
      <t>(57-58)</t>
    </r>
  </si>
  <si>
    <r>
      <rPr>
        <b/>
        <sz val="8"/>
        <rFont val="Arial"/>
        <family val="2"/>
      </rPr>
      <t>Total impuesto a cargo</t>
    </r>
    <r>
      <rPr>
        <b/>
        <sz val="7"/>
        <rFont val="Arial"/>
        <family val="2"/>
      </rPr>
      <t xml:space="preserve"> </t>
    </r>
    <r>
      <rPr>
        <sz val="7"/>
        <rFont val="Arial"/>
        <family val="2"/>
      </rPr>
      <t>(Sume 59 a 61)</t>
    </r>
  </si>
  <si>
    <t>Anticipo de renta por el año gravable 2007      (Casilla 69 declaración 2006)</t>
  </si>
  <si>
    <t>Saldo a favor año 2006 sin solicitud de devolución o compensación (Casilla 73 declaración 2006)</t>
  </si>
  <si>
    <t>Total retenciones año gravable 2007</t>
  </si>
  <si>
    <r>
      <rPr>
        <b/>
        <sz val="8"/>
        <rFont val="Arial"/>
        <family val="2"/>
      </rPr>
      <t xml:space="preserve">Saldo a pagar por impuesto </t>
    </r>
    <r>
      <rPr>
        <sz val="8"/>
        <rFont val="Arial"/>
        <family val="2"/>
      </rPr>
      <t>(</t>
    </r>
    <r>
      <rPr>
        <sz val="7"/>
        <rFont val="Arial"/>
        <family val="2"/>
      </rPr>
      <t>62+66-63-64-65, si el resultado es negativo escriba 0)</t>
    </r>
  </si>
  <si>
    <r>
      <rPr>
        <b/>
        <sz val="8"/>
        <rFont val="Arial"/>
        <family val="2"/>
      </rPr>
      <t xml:space="preserve">O Total saldo a favor </t>
    </r>
    <r>
      <rPr>
        <sz val="8"/>
        <rFont val="Arial"/>
        <family val="2"/>
      </rPr>
      <t>(63+64+65-62-66-68, si el resultado es negativo escriba 0)</t>
    </r>
  </si>
  <si>
    <r>
      <rPr>
        <b/>
        <sz val="8"/>
        <rFont val="Arial"/>
        <family val="2"/>
      </rPr>
      <t xml:space="preserve">Total a saldo pagar </t>
    </r>
    <r>
      <rPr>
        <sz val="8"/>
        <rFont val="Arial"/>
        <family val="2"/>
      </rPr>
      <t>(62+66+68-65-64-63, s</t>
    </r>
    <r>
      <rPr>
        <sz val="7"/>
        <rFont val="Arial"/>
        <family val="2"/>
      </rPr>
      <t>i el resultado es negativo escriba 0)</t>
    </r>
  </si>
  <si>
    <t xml:space="preserve">74. Número de documento de Identificación </t>
  </si>
  <si>
    <t xml:space="preserve">76. Primer apellido </t>
  </si>
  <si>
    <t xml:space="preserve">77. Segundo apellido </t>
  </si>
  <si>
    <t xml:space="preserve">78. Primer nombre </t>
  </si>
  <si>
    <t xml:space="preserve">79. Otros nombres </t>
  </si>
  <si>
    <r>
      <rPr>
        <b/>
        <sz val="8"/>
        <rFont val="Arial"/>
        <family val="2"/>
      </rPr>
      <t xml:space="preserve">980. Pago total  $ </t>
    </r>
    <r>
      <rPr>
        <b/>
        <sz val="7"/>
        <rFont val="Arial"/>
        <family val="2"/>
      </rPr>
      <t xml:space="preserve">    (</t>
    </r>
    <r>
      <rPr>
        <sz val="7"/>
        <rFont val="Arial"/>
        <family val="2"/>
      </rPr>
      <t>Sume 71 a 73)</t>
    </r>
  </si>
  <si>
    <t>AÑO GRAVABLE 2007</t>
  </si>
  <si>
    <t xml:space="preserve">GUSTAVO </t>
  </si>
  <si>
    <t xml:space="preserve">ADOLFO </t>
  </si>
  <si>
    <t xml:space="preserve">ESGUERRA </t>
  </si>
  <si>
    <t>CHARRY</t>
  </si>
  <si>
    <t>Si es una corrección indique: No. Cod</t>
  </si>
  <si>
    <t>490-55452111</t>
  </si>
  <si>
    <t>x</t>
  </si>
  <si>
    <t xml:space="preserve">Total renglon 29. Total gastos de nómina </t>
  </si>
  <si>
    <t xml:space="preserve">Total renglon 30. Aportes al sistema de seguridad social </t>
  </si>
  <si>
    <t>Total renglon Aportes al SENA, ICBF, cajas de compensación</t>
  </si>
  <si>
    <t xml:space="preserve">Acciones </t>
  </si>
  <si>
    <t>Total deudas</t>
  </si>
  <si>
    <t xml:space="preserve">Otras obligaciones </t>
  </si>
  <si>
    <t>Total patrimonio líquido</t>
  </si>
  <si>
    <t xml:space="preserve">Salarios de demás pagos laborales  </t>
  </si>
  <si>
    <t>Total ingresos recibidos por concepto de renta</t>
  </si>
  <si>
    <t>PATRIMONIO</t>
  </si>
  <si>
    <t>INGRESOS</t>
  </si>
  <si>
    <t>DATOS INFORMATIVOS</t>
  </si>
  <si>
    <t>COSTOS</t>
  </si>
  <si>
    <t xml:space="preserve">RENTA </t>
  </si>
  <si>
    <t xml:space="preserve">GANANCIAS OCASIONALES </t>
  </si>
  <si>
    <t>LIQUIDACION PRIVADA</t>
  </si>
  <si>
    <t>La Obtención del valor de la retención en la fuente con esta nueva tabla implica manejar las siguientes variables</t>
  </si>
  <si>
    <r>
      <t xml:space="preserve">  Valor de la UVT durante el </t>
    </r>
    <r>
      <rPr>
        <sz val="10"/>
        <rFont val="Arial Narrow"/>
        <family val="2"/>
      </rPr>
      <t>2008</t>
    </r>
  </si>
  <si>
    <t xml:space="preserve">Renta líquida gravable </t>
  </si>
  <si>
    <t>Ganancia ocasional</t>
  </si>
  <si>
    <t>Valor de renta liquida en UVT</t>
  </si>
  <si>
    <t>Rangos en UVT</t>
  </si>
  <si>
    <t>Tarifa Marginal</t>
  </si>
  <si>
    <t>Impuesto</t>
  </si>
  <si>
    <t>Impto Renta</t>
  </si>
  <si>
    <t>Impto Ganancia ocasional</t>
  </si>
  <si>
    <t>Desde</t>
  </si>
  <si>
    <t>Hasta</t>
  </si>
  <si>
    <t>&gt;0</t>
  </si>
  <si>
    <t>&gt;1090</t>
  </si>
  <si>
    <t>(Renta gravable o ganancia ocasional gravable expresada en UVT menos 1,090 UVT)*19%</t>
  </si>
  <si>
    <t>&gt;1700</t>
  </si>
  <si>
    <t>(Renta gravable o ganancia ocasional gravable expresada en UVT menos 1700 UVT)*28% más 116 UVT</t>
  </si>
  <si>
    <t>&gt;4100</t>
  </si>
  <si>
    <t>En adelante</t>
  </si>
  <si>
    <t>(Renta gravable o ganancia ocasional gravable expresada en UVT menos 4100 UVT)*34% más 788 UVT</t>
  </si>
  <si>
    <t>INVENTARIOS</t>
  </si>
  <si>
    <t xml:space="preserve">No. Cta </t>
  </si>
  <si>
    <t>NIT</t>
  </si>
  <si>
    <t xml:space="preserve">Porcenta de reajuste fiscal </t>
  </si>
  <si>
    <t xml:space="preserve">Denominación </t>
  </si>
  <si>
    <t>Partidas que suman</t>
  </si>
  <si>
    <t>Partidas que restan</t>
  </si>
  <si>
    <t xml:space="preserve">Valor fiscal </t>
  </si>
  <si>
    <t>Acciones A</t>
  </si>
  <si>
    <t>Acciones B</t>
  </si>
  <si>
    <t>Cuotas o partes de interses social</t>
  </si>
  <si>
    <t>Cuota A</t>
  </si>
  <si>
    <t>Cuota B</t>
  </si>
  <si>
    <t>Valor  patrimonial 2006</t>
  </si>
  <si>
    <t>Costo de adquisición</t>
  </si>
  <si>
    <t>Valor comercial a 31 dic</t>
  </si>
  <si>
    <t xml:space="preserve">Cantidad </t>
  </si>
  <si>
    <t>ACTIVOS FIJOS SEMOVIENTES (Para mejoramiento o levante de raza)</t>
  </si>
  <si>
    <t>Terreno Urbano</t>
  </si>
  <si>
    <t xml:space="preserve">Terreno rural </t>
  </si>
  <si>
    <t xml:space="preserve">Materiales de construcciones en curso </t>
  </si>
  <si>
    <t xml:space="preserve">Costo de adquisicion </t>
  </si>
  <si>
    <t>Avaluo catastral</t>
  </si>
  <si>
    <t>Autoavaluo</t>
  </si>
  <si>
    <t>Costo fiscal</t>
  </si>
  <si>
    <t>ACTIVOS FIJOS NO DEPRECIABLES</t>
  </si>
  <si>
    <t>Costo Fiscal 2007</t>
  </si>
  <si>
    <t>CASA DE HABITACIÓN</t>
  </si>
  <si>
    <t>OTROS ACTIVOS FIJOS DEPRECIABLES</t>
  </si>
  <si>
    <t xml:space="preserve">TOTAL PATRIMONIO BRUTO </t>
  </si>
  <si>
    <t xml:space="preserve">CONCEPTO </t>
  </si>
  <si>
    <t>Obligaciones bancarias</t>
  </si>
  <si>
    <t>No Obligación</t>
  </si>
  <si>
    <t>Saldo a 31</t>
  </si>
  <si>
    <r>
      <t xml:space="preserve">Total ingresos netos </t>
    </r>
    <r>
      <rPr>
        <sz val="8"/>
        <rFont val="Arial Narrow"/>
        <family val="2"/>
      </rPr>
      <t>(39-40)</t>
    </r>
  </si>
  <si>
    <r>
      <t>Total costos y deducciones</t>
    </r>
    <r>
      <rPr>
        <sz val="8"/>
        <rFont val="Arial Narrow"/>
        <family val="2"/>
      </rPr>
      <t xml:space="preserve"> (42+43)</t>
    </r>
  </si>
  <si>
    <r>
      <t xml:space="preserve">Compensaciones </t>
    </r>
    <r>
      <rPr>
        <sz val="7"/>
        <rFont val="Arial Narrow"/>
        <family val="2"/>
      </rPr>
      <t>(Por exceso de renta presuntiva)</t>
    </r>
  </si>
  <si>
    <r>
      <t xml:space="preserve">Renta líquida </t>
    </r>
    <r>
      <rPr>
        <sz val="8"/>
        <rFont val="Arial Narrow"/>
        <family val="2"/>
      </rPr>
      <t>(45-47)</t>
    </r>
  </si>
  <si>
    <r>
      <rPr>
        <b/>
        <sz val="8"/>
        <rFont val="Arial Narrow"/>
        <family val="2"/>
      </rPr>
      <t>Renta líquida gravable</t>
    </r>
    <r>
      <rPr>
        <sz val="8"/>
        <rFont val="Arial Narrow"/>
        <family val="2"/>
      </rPr>
      <t xml:space="preserve"> </t>
    </r>
    <r>
      <rPr>
        <sz val="6"/>
        <rFont val="Arial Narrow"/>
        <family val="2"/>
      </rPr>
      <t>(Al mayor valor entre 48 y 49, reste 50 y sume 51, si el resultado es negativo escriba 0)</t>
    </r>
  </si>
  <si>
    <r>
      <t xml:space="preserve">Ganancias ocasionales gravables </t>
    </r>
    <r>
      <rPr>
        <sz val="10"/>
        <rFont val="Arial Narrow"/>
        <family val="2"/>
      </rPr>
      <t>(53-54-55)</t>
    </r>
  </si>
  <si>
    <r>
      <t xml:space="preserve">Total impuesto a cargo </t>
    </r>
    <r>
      <rPr>
        <sz val="10"/>
        <rFont val="Arial Narrow"/>
        <family val="2"/>
      </rPr>
      <t>(Sume 59 a 61)</t>
    </r>
  </si>
  <si>
    <r>
      <rPr>
        <b/>
        <sz val="8"/>
        <rFont val="Arial Narrow"/>
        <family val="2"/>
      </rPr>
      <t xml:space="preserve">Saldo a pagar por impuesto </t>
    </r>
    <r>
      <rPr>
        <sz val="8"/>
        <rFont val="Arial Narrow"/>
        <family val="2"/>
      </rPr>
      <t>(</t>
    </r>
    <r>
      <rPr>
        <sz val="7"/>
        <rFont val="Arial Narrow"/>
        <family val="2"/>
      </rPr>
      <t>62+66-63-64-65, si el resultado es negativo escriba 0)</t>
    </r>
  </si>
  <si>
    <r>
      <rPr>
        <b/>
        <sz val="8"/>
        <rFont val="Arial Narrow"/>
        <family val="2"/>
      </rPr>
      <t xml:space="preserve">Total a saldo pagar </t>
    </r>
    <r>
      <rPr>
        <sz val="8"/>
        <rFont val="Arial Narrow"/>
        <family val="2"/>
      </rPr>
      <t>(62+66+68-65-64-63, s</t>
    </r>
    <r>
      <rPr>
        <sz val="7"/>
        <rFont val="Arial Narrow"/>
        <family val="2"/>
      </rPr>
      <t>i el resultado es negativo escriba 0)</t>
    </r>
  </si>
  <si>
    <r>
      <rPr>
        <b/>
        <sz val="8"/>
        <rFont val="Arial Narrow"/>
        <family val="2"/>
      </rPr>
      <t xml:space="preserve">O Total saldo a favor </t>
    </r>
    <r>
      <rPr>
        <sz val="8"/>
        <rFont val="Arial Narrow"/>
        <family val="2"/>
      </rPr>
      <t>(63+64+65-62-66-68, si el resultado es negativo escriba 0)</t>
    </r>
  </si>
  <si>
    <t>Bonificaciones</t>
  </si>
  <si>
    <t xml:space="preserve">Cesantias e intereses a las cesantias </t>
  </si>
  <si>
    <t>RAZON SOCIAL y/o NOMBRE</t>
  </si>
  <si>
    <t xml:space="preserve">Arrendamiento de bienes muebles e inmuebles </t>
  </si>
  <si>
    <t>Por vta de activos fijos poseidos por menos de dos años</t>
  </si>
  <si>
    <t xml:space="preserve">Demás intereses y rendimientos no financieros </t>
  </si>
  <si>
    <t xml:space="preserve">Ingresos fiduciarios </t>
  </si>
  <si>
    <t>Dividendos y participaciones</t>
  </si>
  <si>
    <t>VALOR CERTIFICADO O DOC SOPORTE</t>
  </si>
  <si>
    <t>Utilidad en la enajenación de acciones poseidas menos de dos años</t>
  </si>
  <si>
    <t>Recompensas</t>
  </si>
  <si>
    <t>Utl venta de casa o apartamento habitación</t>
  </si>
  <si>
    <t>Indemnizaciones seguros de daño</t>
  </si>
  <si>
    <t>Aportes pensión obligatorios</t>
  </si>
  <si>
    <t xml:space="preserve">Ingresos que no se consideran de fuente nacional </t>
  </si>
  <si>
    <t>Actividades de interés para el desarrollo económico y social del país</t>
  </si>
  <si>
    <t>Ingresos de la madres comunitarias</t>
  </si>
  <si>
    <t xml:space="preserve">Utilidad en la enajenación de acciones </t>
  </si>
  <si>
    <t>Capitalizaciones no gravadas para los socios o accionistas</t>
  </si>
  <si>
    <t xml:space="preserve">El componente inflacionario de los rendimientos financieros </t>
  </si>
  <si>
    <t>El componente inflacionario de los rendimientos financieros que distribuyan los fondos de inversion, mutuos de inver y de valores</t>
  </si>
  <si>
    <t xml:space="preserve">Gananciales </t>
  </si>
  <si>
    <t>Donaciones para partidos, movimiento y campañas políticas</t>
  </si>
  <si>
    <t>Las participaciones y dividendos</t>
  </si>
  <si>
    <t>Distribución de utilidades por liquidación</t>
  </si>
  <si>
    <t>Incentivo al ahorro de largo plazo para el fomento de la construcción</t>
  </si>
  <si>
    <t>Pagos a terceros por concepto de alimentación</t>
  </si>
  <si>
    <t xml:space="preserve">Total ingresos netos </t>
  </si>
  <si>
    <t>Descripción del activo fijo real productivo</t>
  </si>
  <si>
    <t>TOTAL COMPRAS DE ACTIVOS FIJOS REALES PRODUCTIVOS</t>
  </si>
  <si>
    <t xml:space="preserve">VALOR A SOLICITAR </t>
  </si>
  <si>
    <t xml:space="preserve">   Impuesto de industria y comercio, avisos y tableros </t>
  </si>
  <si>
    <t xml:space="preserve">   Predial</t>
  </si>
  <si>
    <t>Condición</t>
  </si>
  <si>
    <t xml:space="preserve">   Gravamen a los movimientos financieros </t>
  </si>
  <si>
    <t>Recuerde</t>
  </si>
  <si>
    <t>Debe tener relación de causalidad con la renta del contribuyente</t>
  </si>
  <si>
    <t>Debe tener la certificación del retendor</t>
  </si>
  <si>
    <t xml:space="preserve">NIT </t>
  </si>
  <si>
    <t>RAZON SOCIAL ENTIDAD FINANCIERA</t>
  </si>
  <si>
    <t xml:space="preserve">VALOR CERTIFICADO </t>
  </si>
  <si>
    <t xml:space="preserve">   Intereses causados a entidades sometidas a la vigilancia de la Superintendencia Financiera de Colombia </t>
  </si>
  <si>
    <r>
      <t xml:space="preserve">   Intereses causados a otras personas o entidades (</t>
    </r>
    <r>
      <rPr>
        <sz val="7"/>
        <rFont val="Arial Narrow"/>
        <family val="2"/>
      </rPr>
      <t>Recuerde no debe exceder de la tasa más alta autorizada a los establecimientos de comercio durante el año gravable)</t>
    </r>
  </si>
  <si>
    <t xml:space="preserve">Demás gastos financieros </t>
  </si>
  <si>
    <t xml:space="preserve">   Intereses pagados sobre prestamos para adquisición de vivienda garantizados con hipoteca, si el acreedor no está sometido a la vigilancia del estado</t>
  </si>
  <si>
    <t>Gastos de financiación</t>
  </si>
  <si>
    <t xml:space="preserve">RAZON SOCIAL </t>
  </si>
  <si>
    <t xml:space="preserve">VALOR </t>
  </si>
  <si>
    <t xml:space="preserve">DONATARIOS </t>
  </si>
  <si>
    <t>Por donaciones a entidades del estado</t>
  </si>
  <si>
    <t>Por donaciones a entidades sin ánimo de lucro</t>
  </si>
  <si>
    <t xml:space="preserve">Por donaciones a partidos políticos </t>
  </si>
  <si>
    <t>Modalidad de donación</t>
  </si>
  <si>
    <t>Inversiones en nuevas plantaciones, riegos, pozos y silos</t>
  </si>
  <si>
    <t>Inversiones en investigaciones cientificas o tecnológicas</t>
  </si>
  <si>
    <t>Inversión para adelantar poryectos de inversión agroindustrial</t>
  </si>
  <si>
    <t>Deducción por amortización en el sector agropecuario</t>
  </si>
  <si>
    <t>Inversión en librerías</t>
  </si>
  <si>
    <t>Inversión en centros de reclusión</t>
  </si>
  <si>
    <t>Inversión en producción cinematográfica</t>
  </si>
  <si>
    <t xml:space="preserve">Deducción por pagos laborales </t>
  </si>
  <si>
    <t>Deducción de aportes parafiscales y aportes a seguridad social</t>
  </si>
  <si>
    <t xml:space="preserve">ASALARIADOS </t>
  </si>
  <si>
    <t xml:space="preserve">Intereses o corrección monetaria </t>
  </si>
  <si>
    <t>Salud y educación</t>
  </si>
  <si>
    <t>TRABAJADORES INDEPENDIENTES</t>
  </si>
  <si>
    <t xml:space="preserve">Arrendamiento </t>
  </si>
  <si>
    <t xml:space="preserve">Papelería </t>
  </si>
  <si>
    <t xml:space="preserve">Servicios públicos </t>
  </si>
  <si>
    <t>Nómina (Si se han pagado los aportes respectivos)</t>
  </si>
  <si>
    <t>Deducción de los aportes a título de cesantía</t>
  </si>
  <si>
    <t>Gastos del exterior</t>
  </si>
  <si>
    <t>Las demás expresamente previstas en la ley</t>
  </si>
  <si>
    <t xml:space="preserve">DEDUCCION DE IMPUESTOS PAGADOS </t>
  </si>
  <si>
    <t xml:space="preserve">GASTOS FINANCIEROS </t>
  </si>
  <si>
    <t>POR HONORARIOS, COMISIONES Y SERVICIOS</t>
  </si>
  <si>
    <t>Honorarios</t>
  </si>
  <si>
    <t xml:space="preserve">Comisiones </t>
  </si>
  <si>
    <t xml:space="preserve">Servicios </t>
  </si>
  <si>
    <t>POR DONACIONES</t>
  </si>
  <si>
    <t>DEDUCCIONES POR INVERSIONES</t>
  </si>
  <si>
    <t xml:space="preserve">OTROS CONCEPTOS </t>
  </si>
  <si>
    <t>Concepto</t>
  </si>
  <si>
    <t>Valores</t>
  </si>
  <si>
    <t>Cálculo del porcentaje de participación del patrimono líquido en el patrimonio bruto</t>
  </si>
  <si>
    <t>Patrimonio liquido al 31 de diciembre de 2006</t>
  </si>
  <si>
    <t>Patrimonio bruto al 31 de diciembre de 2006</t>
  </si>
  <si>
    <t>Rendimiento patrimonial</t>
  </si>
  <si>
    <t>Menos</t>
  </si>
  <si>
    <t>Vr. patrimonial neto de acciones y aportes en sociedades nacionales</t>
  </si>
  <si>
    <t>Vlr. De los bonos mientras se mantenga la inversión</t>
  </si>
  <si>
    <t>Patrimonio neto excluido</t>
  </si>
  <si>
    <t>PATRIMONIO LÍQUIDO BASE RENTA PRESUNTIVA</t>
  </si>
  <si>
    <t>IMPUESTO POR RENTA PRESUNTIVA</t>
  </si>
  <si>
    <t xml:space="preserve">ANTICIPO RENTA AÑO INMEDIATAMENTE ANTERIOR     </t>
  </si>
  <si>
    <t>Vr. patrimonial neto de bienes afectados por hechos constitutivos de fuerza mayor o caso fortuito</t>
  </si>
  <si>
    <t>Vr. patrimonial neto de los bienes vinculados a empresas en período improductivo</t>
  </si>
  <si>
    <t>Los activos destinados al sector agropecuario (Las primeras 19,000 UVT=398,506,000)</t>
  </si>
  <si>
    <t>Vr. Vivienda de habitación (las primeras 13,000UVT = $272,662,000)</t>
  </si>
  <si>
    <t xml:space="preserve">Más </t>
  </si>
  <si>
    <t xml:space="preserve">RENTA PRESUNTIVA INICIAL </t>
  </si>
  <si>
    <t>RENTA PRESUNTIVA 2007</t>
  </si>
  <si>
    <t xml:space="preserve">La renta gravable generada por los activos exceptuados </t>
  </si>
  <si>
    <t>EFECTIVO, CUENTAS CORRIENTES, DE AHORRO, OTRAS INVERSIONES ETC.</t>
  </si>
  <si>
    <t>ACCIONES Y APORTES (Sociedades anónimas, limitadas y asimiladas nacionales y extranjeras)</t>
  </si>
  <si>
    <t xml:space="preserve">LABORALES </t>
  </si>
  <si>
    <t>Las indemnizaciones por accidente de trabajo o enfermedad</t>
  </si>
  <si>
    <t>Las indemnizaciones que implique protección a la maternidad</t>
  </si>
  <si>
    <t xml:space="preserve">Lo recibido por gastos de entierro del trabajador </t>
  </si>
  <si>
    <t xml:space="preserve">El auxilio de cesantía y los intereses sobre cesantías </t>
  </si>
  <si>
    <t>El seguro por muerte</t>
  </si>
  <si>
    <t xml:space="preserve">Las pensiones de jubilación, invalidez, vejez, de sobrevivientes y sobre riesgos profesionales </t>
  </si>
  <si>
    <t>1000UVT</t>
  </si>
  <si>
    <t xml:space="preserve">Estarán gravadas en la parte que exceda </t>
  </si>
  <si>
    <t xml:space="preserve">El 25% de valor total de los pagos laborales </t>
  </si>
  <si>
    <t>240UVT</t>
  </si>
  <si>
    <t>DEREHOS DE AUTOR Y EDICIÓN DE LIBROS DE CARÁCTER CIENTIFICO O CULTURAL</t>
  </si>
  <si>
    <t>OTRAS</t>
  </si>
  <si>
    <t>INTERESES</t>
  </si>
  <si>
    <t xml:space="preserve">BENEFICIOS ESPECIALES </t>
  </si>
  <si>
    <t xml:space="preserve">Activos omitidos </t>
  </si>
  <si>
    <t xml:space="preserve">Pasivos inexistentes </t>
  </si>
  <si>
    <t xml:space="preserve">TOTAL RENTAS GRAVABLES </t>
  </si>
  <si>
    <t xml:space="preserve">PERIODOS </t>
  </si>
  <si>
    <t>Utilidad en venta acciones y demás activos fijos poseidos más de dos años</t>
  </si>
  <si>
    <t>Herencias, legados y donaciones</t>
  </si>
  <si>
    <t>Utilidades por sociedades en liquidacion cuya duracion sea superior a 2 años</t>
  </si>
  <si>
    <t>Por loterías, rifas, apuestas y similares</t>
  </si>
  <si>
    <t xml:space="preserve">DETALLE </t>
  </si>
  <si>
    <r>
      <t>Impuesto neto de renta</t>
    </r>
    <r>
      <rPr>
        <sz val="11"/>
        <rFont val="Arial Narrow"/>
        <family val="2"/>
      </rPr>
      <t xml:space="preserve"> (57-58)</t>
    </r>
  </si>
  <si>
    <t>Nit</t>
  </si>
  <si>
    <t>Razón social</t>
  </si>
  <si>
    <t>Base</t>
  </si>
  <si>
    <t>Retención</t>
  </si>
  <si>
    <t>%</t>
  </si>
  <si>
    <t>TOTAL RETENCIONES</t>
  </si>
  <si>
    <t>LIQUIDACION ANTICIPO DE RENTA PARA EL PROXIMO AÑO GRAVABLE</t>
  </si>
  <si>
    <t xml:space="preserve">Impuesto neto de renta año </t>
  </si>
  <si>
    <t>Impuesto neto de renta año</t>
  </si>
  <si>
    <t xml:space="preserve">Promedio de los años anteriores </t>
  </si>
  <si>
    <t xml:space="preserve">Número de veces que ha declarado </t>
  </si>
  <si>
    <t>Porcentaje de anticipo</t>
  </si>
  <si>
    <t>Menos: Retenciones que le practicaron en el año</t>
  </si>
  <si>
    <t xml:space="preserve">Relación de Certificados </t>
  </si>
  <si>
    <t>OPCION 1 Impuesto Neto de Renta Año Actual</t>
  </si>
  <si>
    <t>OPCION 2  Promedio impuesto neto de renta últimos dos años</t>
  </si>
  <si>
    <t xml:space="preserve">TOTAL ANTICIPO DE RENTA </t>
  </si>
  <si>
    <t>Anticipo renta y complementarios por el año 2008</t>
  </si>
  <si>
    <t>Anticipo renta por el año gravable 2008</t>
  </si>
  <si>
    <t>ENERO</t>
  </si>
  <si>
    <t>MARZO</t>
  </si>
  <si>
    <t>ABRIL</t>
  </si>
  <si>
    <t>MAYO</t>
  </si>
  <si>
    <t>JUNIO</t>
  </si>
  <si>
    <t>AGOSTO</t>
  </si>
  <si>
    <t>SEPTIEMBRE</t>
  </si>
  <si>
    <t>OCTUBRE</t>
  </si>
  <si>
    <t>NOVIEMBRE</t>
  </si>
  <si>
    <t>DICIEMBRE</t>
  </si>
  <si>
    <t>Aportes al sistema de seguridad social</t>
  </si>
  <si>
    <t xml:space="preserve">Aportes parafiscales </t>
  </si>
  <si>
    <t>FEBRERO</t>
  </si>
  <si>
    <t xml:space="preserve">   EPS</t>
  </si>
  <si>
    <t xml:space="preserve">   ARP</t>
  </si>
  <si>
    <t xml:space="preserve">   Pensión</t>
  </si>
  <si>
    <t xml:space="preserve">   Caja </t>
  </si>
  <si>
    <t xml:space="preserve">   SENA</t>
  </si>
  <si>
    <t xml:space="preserve">   ICBF</t>
  </si>
  <si>
    <t xml:space="preserve">JULIO </t>
  </si>
  <si>
    <t xml:space="preserve">Renta líquida ordinaria del ejercicio           </t>
  </si>
  <si>
    <t xml:space="preserve">O pérdida líquida del ejercicio                    </t>
  </si>
  <si>
    <t xml:space="preserve">ANEXO 1.  DATOS INFORMATIVOS </t>
  </si>
  <si>
    <t xml:space="preserve">ANEXO 2. PATRIMONIO BRUTO </t>
  </si>
  <si>
    <t>ANEXO 3.   DEUDAS</t>
  </si>
  <si>
    <t xml:space="preserve">ANEXO 4.   SALARIOS Y DEMAS PAGOS LABORALES </t>
  </si>
  <si>
    <t xml:space="preserve">ANEXO 5.  HONORARIOS, COMISIONES Y SERVICIOS </t>
  </si>
  <si>
    <t xml:space="preserve">ANEXO 6.  INTERESES Y RENDIMIENTOS FINANCIEROS </t>
  </si>
  <si>
    <t>ANEXO 7.  OTROS INGRESOS</t>
  </si>
  <si>
    <t>ANEXO 8.  INGRESOS NO CONSTITUTIVOS DE RENTA</t>
  </si>
  <si>
    <t>ANEXO 10.  OTROS COSTOS Y DEDUCCIONES</t>
  </si>
  <si>
    <t>ANEXO 9.  INVERSIONES EN ACTIVOS FIJOS  -  Art 158-3  E.T.  (Sólo para activos productores de renta)</t>
  </si>
  <si>
    <t>ANEXO 11.  CÁLCULO RENTA PRESUNTIVA AÑO GRAVABLE 2007  Art. 180 a 194 E.T.</t>
  </si>
  <si>
    <t xml:space="preserve">ANEXO 12.  RENTA EXENTA </t>
  </si>
  <si>
    <t xml:space="preserve">ANEXO 13.  RENTAS GRAVABLES </t>
  </si>
  <si>
    <t xml:space="preserve">ANEXO 14.  INGRESOS POR GANANCIAS OCASIONALES </t>
  </si>
  <si>
    <t xml:space="preserve">ANEXO 15.  COSTOS Y DEDUCCIONES POR GANANCIAS OCASIONALES </t>
  </si>
  <si>
    <t>ANEXO 16.  GANANCIAS OCASIONALES NO GRAVADAS Y EXENTAS</t>
  </si>
  <si>
    <t>ANEXO 17. IMPUSTO SOBRE LA RENTA LIQUIDA GRAVABLE Y DE GANANCIAS OCASIONALES</t>
  </si>
  <si>
    <t xml:space="preserve">ANEXO 18.  DESCUENTOS TRIBUTARIOS  </t>
  </si>
  <si>
    <t>ANEXO 19.  RETENCION EN LA FUENTE A TITULO DE RENTA, GANANCIA OCASIONAL O REMESAS</t>
  </si>
  <si>
    <t>ANEXO 20.  ANTICIPO DE RENTA AÑO GRAVABLE 2008</t>
  </si>
  <si>
    <t xml:space="preserve">PEREZ </t>
  </si>
  <si>
    <t>PALOTES</t>
  </si>
  <si>
    <t xml:space="preserve">PEDRO </t>
  </si>
  <si>
    <t>PABLO</t>
  </si>
  <si>
    <t>S</t>
  </si>
  <si>
    <t xml:space="preserve">PERSONAS NATURALES Y SUCESIONES ILIQUIDAS. DECLARACION DE RENTA Y COMPLEMENTARIOS </t>
  </si>
  <si>
    <t>Si el último dígito es</t>
  </si>
  <si>
    <t>HASTA EL DÍA</t>
  </si>
  <si>
    <t>96 a 00</t>
  </si>
  <si>
    <t>03 de junio de 2008</t>
  </si>
  <si>
    <t>46 a 50</t>
  </si>
  <si>
    <t>17 de junio de 2008</t>
  </si>
  <si>
    <t>91 a 95</t>
  </si>
  <si>
    <t>04 de junio de 2008</t>
  </si>
  <si>
    <t>41 a 45</t>
  </si>
  <si>
    <t>18 de junio de 2008</t>
  </si>
  <si>
    <t>86 a 90</t>
  </si>
  <si>
    <t>05 de junio de 2008</t>
  </si>
  <si>
    <t>36 a 40</t>
  </si>
  <si>
    <t>19 de junio de 2008</t>
  </si>
  <si>
    <t>81 a 85</t>
  </si>
  <si>
    <t>06 de junio de 2008</t>
  </si>
  <si>
    <t>31 a 35</t>
  </si>
  <si>
    <t>20 de junio de 2008</t>
  </si>
  <si>
    <t>76 a 80</t>
  </si>
  <si>
    <t>09 de junio de 2008</t>
  </si>
  <si>
    <t>26 a 30</t>
  </si>
  <si>
    <t>23 de junio de 2008</t>
  </si>
  <si>
    <t>71 a 75</t>
  </si>
  <si>
    <t>10 de junio de 2008</t>
  </si>
  <si>
    <t>21 a 25</t>
  </si>
  <si>
    <t>24 de junio de 2008</t>
  </si>
  <si>
    <t>66 a 70</t>
  </si>
  <si>
    <t>11 de junio de 2008</t>
  </si>
  <si>
    <t>16 a 20</t>
  </si>
  <si>
    <t>25 de junio de 2008</t>
  </si>
  <si>
    <t>61 a 65</t>
  </si>
  <si>
    <t>12 de junio de 2008</t>
  </si>
  <si>
    <t>11 a 15</t>
  </si>
  <si>
    <t>26 de junio de 2008</t>
  </si>
  <si>
    <t>56 a 60</t>
  </si>
  <si>
    <t>13 de junio de 2008</t>
  </si>
  <si>
    <t>06 a 10</t>
  </si>
  <si>
    <t>27 de junio de 2008</t>
  </si>
  <si>
    <t>51 a 55</t>
  </si>
  <si>
    <t>16 de junio de 2008</t>
  </si>
  <si>
    <t>01 a 05</t>
  </si>
  <si>
    <t>01 de julio de 2008</t>
  </si>
  <si>
    <t>LA DECLARACIÓN FUE ELABORADA POR</t>
  </si>
  <si>
    <t xml:space="preserve">CP. </t>
  </si>
  <si>
    <t>TP.</t>
  </si>
  <si>
    <t xml:space="preserve">Reajustes patrimoniales </t>
  </si>
  <si>
    <t xml:space="preserve">Justificación </t>
  </si>
  <si>
    <t>Menos Anticipos pagados en el año</t>
  </si>
  <si>
    <t>Menos Retenciones pagados en el año</t>
  </si>
  <si>
    <t>Menos Impuesto Pagado en el Año</t>
  </si>
  <si>
    <t>Total Justificado (Monto máximo de incremento patrimonial)</t>
  </si>
  <si>
    <t>Anexo</t>
  </si>
  <si>
    <t>gaecha15@hotmail.com</t>
  </si>
  <si>
    <t xml:space="preserve">Cali, Valle </t>
  </si>
  <si>
    <t>CP. Gustavo Adolfo Esguerra Charry</t>
  </si>
  <si>
    <t>Los datos contenidos son meramente ilustrativos y para efectos de comprobación de la formulación contenida. Le recomiendo haga copia del archivo, y trabaje sobre uno nuevo, para asegurarse de no alterar las fórmulas.</t>
  </si>
  <si>
    <t xml:space="preserve">No es por demás recordarle que esto es una herramienta, y no pretende suplantar la necesidad de consultar, y analizar la información que usted registre. No soy responsable por lo resultados del ejercicio de su criterio profesional. </t>
  </si>
  <si>
    <t>Apreciado Colega:</t>
  </si>
  <si>
    <t>La hoja de trabajo (HT) se llena un su mayoria con los datos registrados en los anexos (AN)</t>
  </si>
  <si>
    <t>ANEXO 21  RENTA POR COMPORACION PATRIMONIAL E.T. Art 236</t>
  </si>
  <si>
    <r>
      <t xml:space="preserve">Anex1 </t>
    </r>
    <r>
      <rPr>
        <sz val="8.5"/>
        <color indexed="12"/>
        <rFont val="Arial Narrow"/>
        <family val="2"/>
      </rPr>
      <t>Dtos info</t>
    </r>
  </si>
  <si>
    <r>
      <t xml:space="preserve">Anex2 </t>
    </r>
    <r>
      <rPr>
        <sz val="8.5"/>
        <color indexed="12"/>
        <rFont val="Arial Narrow"/>
        <family val="2"/>
      </rPr>
      <t>Pat Bruto</t>
    </r>
  </si>
  <si>
    <r>
      <t xml:space="preserve">Anex3 </t>
    </r>
    <r>
      <rPr>
        <sz val="8.5"/>
        <color indexed="12"/>
        <rFont val="Arial Narrow"/>
        <family val="2"/>
      </rPr>
      <t>Deudas</t>
    </r>
  </si>
  <si>
    <r>
      <t xml:space="preserve">Anex4 </t>
    </r>
    <r>
      <rPr>
        <sz val="8.5"/>
        <color indexed="12"/>
        <rFont val="Arial Narrow"/>
        <family val="2"/>
      </rPr>
      <t xml:space="preserve">Sal y otros pgos </t>
    </r>
  </si>
  <si>
    <r>
      <t xml:space="preserve">Anex5 </t>
    </r>
    <r>
      <rPr>
        <sz val="8.5"/>
        <color indexed="12"/>
        <rFont val="Arial Narrow"/>
        <family val="2"/>
      </rPr>
      <t>Hon Com  serv</t>
    </r>
  </si>
  <si>
    <r>
      <t xml:space="preserve">Anex6 </t>
    </r>
    <r>
      <rPr>
        <sz val="8.5"/>
        <color indexed="12"/>
        <rFont val="Arial Narrow"/>
        <family val="2"/>
      </rPr>
      <t>Inter rend fina</t>
    </r>
  </si>
  <si>
    <r>
      <t xml:space="preserve">Anex7 </t>
    </r>
    <r>
      <rPr>
        <sz val="8.5"/>
        <color indexed="12"/>
        <rFont val="Arial Narrow"/>
        <family val="2"/>
      </rPr>
      <t>Otros ingres</t>
    </r>
  </si>
  <si>
    <r>
      <t xml:space="preserve">Anex8 </t>
    </r>
    <r>
      <rPr>
        <sz val="8.5"/>
        <color indexed="12"/>
        <rFont val="Arial Narrow"/>
        <family val="2"/>
      </rPr>
      <t xml:space="preserve">Ing no const </t>
    </r>
  </si>
  <si>
    <r>
      <t xml:space="preserve">Anex9 </t>
    </r>
    <r>
      <rPr>
        <sz val="8.5"/>
        <color indexed="12"/>
        <rFont val="Arial Narrow"/>
        <family val="2"/>
      </rPr>
      <t>Inv en act fijos</t>
    </r>
  </si>
  <si>
    <r>
      <t xml:space="preserve">Anex10 </t>
    </r>
    <r>
      <rPr>
        <sz val="8.5"/>
        <color indexed="12"/>
        <rFont val="Arial Narrow"/>
        <family val="2"/>
      </rPr>
      <t>otros ctos</t>
    </r>
  </si>
  <si>
    <r>
      <t>Anex14</t>
    </r>
    <r>
      <rPr>
        <sz val="8.5"/>
        <color indexed="12"/>
        <rFont val="Arial Narrow"/>
        <family val="2"/>
      </rPr>
      <t xml:space="preserve"> Ing x gana</t>
    </r>
  </si>
  <si>
    <r>
      <t xml:space="preserve">Anex15 </t>
    </r>
    <r>
      <rPr>
        <sz val="8.5"/>
        <color indexed="12"/>
        <rFont val="Arial Narrow"/>
        <family val="2"/>
      </rPr>
      <t>ctos y ded</t>
    </r>
  </si>
  <si>
    <r>
      <t xml:space="preserve">Anex16 </t>
    </r>
    <r>
      <rPr>
        <sz val="8.5"/>
        <color indexed="12"/>
        <rFont val="Arial Narrow"/>
        <family val="2"/>
      </rPr>
      <t>gana no gra</t>
    </r>
  </si>
  <si>
    <r>
      <t xml:space="preserve">Anex17 </t>
    </r>
    <r>
      <rPr>
        <sz val="8.5"/>
        <color indexed="9"/>
        <rFont val="Arial Narrow"/>
        <family val="2"/>
      </rPr>
      <t>Impto</t>
    </r>
  </si>
  <si>
    <r>
      <t xml:space="preserve">Anex18 </t>
    </r>
    <r>
      <rPr>
        <sz val="8.5"/>
        <color indexed="12"/>
        <rFont val="Arial Narrow"/>
        <family val="2"/>
      </rPr>
      <t>Desctos tribu</t>
    </r>
  </si>
  <si>
    <r>
      <t xml:space="preserve">Anex19 </t>
    </r>
    <r>
      <rPr>
        <sz val="8.5"/>
        <color indexed="12"/>
        <rFont val="Arial Narrow"/>
        <family val="2"/>
      </rPr>
      <t xml:space="preserve">Rte Fte </t>
    </r>
  </si>
  <si>
    <r>
      <t xml:space="preserve">Anex20 </t>
    </r>
    <r>
      <rPr>
        <sz val="8.5"/>
        <color indexed="12"/>
        <rFont val="Arial Narrow"/>
        <family val="2"/>
      </rPr>
      <t>Antic</t>
    </r>
  </si>
  <si>
    <r>
      <t xml:space="preserve">Anex21 </t>
    </r>
    <r>
      <rPr>
        <sz val="8.5"/>
        <color indexed="12"/>
        <rFont val="Arial Narrow"/>
        <family val="2"/>
      </rPr>
      <t>Compa</t>
    </r>
  </si>
  <si>
    <r>
      <t xml:space="preserve">Anex12 </t>
    </r>
    <r>
      <rPr>
        <sz val="8.5"/>
        <color indexed="12"/>
        <rFont val="Arial Narrow"/>
        <family val="2"/>
      </rPr>
      <t xml:space="preserve">rta </t>
    </r>
    <r>
      <rPr>
        <b/>
        <sz val="8.5"/>
        <color indexed="12"/>
        <rFont val="Arial Narrow"/>
        <family val="2"/>
      </rPr>
      <t>exe</t>
    </r>
  </si>
  <si>
    <r>
      <t xml:space="preserve">Anex13 </t>
    </r>
    <r>
      <rPr>
        <sz val="8.5"/>
        <color indexed="12"/>
        <rFont val="Arial Narrow"/>
        <family val="2"/>
      </rPr>
      <t>rta grav</t>
    </r>
  </si>
  <si>
    <r>
      <t xml:space="preserve">Anex11 </t>
    </r>
    <r>
      <rPr>
        <sz val="8.5"/>
        <color indexed="12"/>
        <rFont val="Arial Narrow"/>
        <family val="2"/>
      </rPr>
      <t>rta Pres</t>
    </r>
  </si>
  <si>
    <t>Si usa office 2003 o 2007 asegurese que esten activados los complementos de excel.</t>
  </si>
  <si>
    <t>Office 2003, vaya a herramientas, complementos y habilite todas las opciones.</t>
  </si>
  <si>
    <t>Office 2007, De click en icono de office (extremo izquiero superior), click opciones de excel, doble click complementos, excel ir, y active todas las opciones.</t>
  </si>
  <si>
    <t>De no hacer lo anterior muchas de las formulaciones no podrán ser utilizadas y esta herramienta no cumplira su fin</t>
  </si>
  <si>
    <t>Le recomiendo que siga las siguientes instrucciones:</t>
  </si>
  <si>
    <t>Luego proceda a:</t>
  </si>
  <si>
    <t xml:space="preserve">Diligenciar la portada (PT) para ingresar los primeros datos </t>
  </si>
  <si>
    <t>Diligencie los anexos que estos pasarán a la Hoja de Trabajo (HT) y de este al formulario (F7) (Si añade reglones cosa que puede hacer, hará que los hipervinculos no concuerden).</t>
  </si>
  <si>
    <t xml:space="preserve">Pongo a su disposición la presente herramienta, que estoy seguro facilitará la liquidación y elaboración de anexos de la declaración de renta. </t>
  </si>
  <si>
    <t>Grupo Contable Asesores SA Tel 6680523,6689912, 6602255 ext 103</t>
  </si>
  <si>
    <t>Con gusto atenderé las inquietudes via correo electronico.</t>
  </si>
  <si>
    <t>Grupo Contable Asesores SA Tel 6680523,6602255,6689912 ext 103</t>
  </si>
  <si>
    <t xml:space="preserve">Si la presente herramienta y/o la anterior (FORMATO obligados 2007) dispuesta en la red en el mes de abril le han contribuido efectivamente en su labor profesional y merecen algun agradecimiento y/o reconocimiento de su parte y como estimulo al esfuerzo y tiempo invertido, agradezco su contribución voluntaria y por el monto que usted estime justo a la Cta. de Ahorros 757-4196966-1 BANCOLOMBIA. </t>
  </si>
</sst>
</file>

<file path=xl/styles.xml><?xml version="1.0" encoding="utf-8"?>
<styleSheet xmlns="http://schemas.openxmlformats.org/spreadsheetml/2006/main">
  <numFmts count="59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&quot;$&quot;\ * #,##0.00_ ;_ &quot;$&quot;\ * \-#,##0.00_ ;_ &quot;$&quot;\ * &quot;-&quot;??_ ;_ @_ 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0.0%"/>
    <numFmt numFmtId="193" formatCode="_(* #,##0_);_(* \(#,##0\);_(* &quot;-&quot;??_);_(@_)"/>
    <numFmt numFmtId="194" formatCode="_ [$€-2]\ * #,##0.00_ ;_ [$€-2]\ * \-#,##0.00_ ;_ [$€-2]\ * &quot;-&quot;??_ "/>
    <numFmt numFmtId="195" formatCode="_ * #,##0_ ;_ * \-#,##0_ ;_ * &quot;-&quot;??_ ;_ @_ "/>
    <numFmt numFmtId="196" formatCode="00"/>
    <numFmt numFmtId="197" formatCode="[$-F800]dddd\,\ mmmm\ dd\,\ yyyy"/>
    <numFmt numFmtId="198" formatCode="#,##0;[Red]#,##0"/>
    <numFmt numFmtId="199" formatCode="[$-240A]dddd\,\ dd&quot; de &quot;mmmm&quot; de &quot;yyyy"/>
    <numFmt numFmtId="200" formatCode="\C\a\l\i\,\ dddd\,\ mmmm\ dd\,\ yyyy\ [$-F800]"/>
    <numFmt numFmtId="201" formatCode="\c\a\l\i\ [$-F800]dddd\,\ mmmm\ dd\,\ yyyy"/>
    <numFmt numFmtId="202" formatCode="[$-240A]dddd\ d&quot; de &quot;mmmm&quot; de &quot;yyyy;@"/>
    <numFmt numFmtId="203" formatCode="_ * #,##0.0_ ;_ * \-#,##0.0_ ;_ * &quot;-&quot;??_ ;_ @_ "/>
    <numFmt numFmtId="204" formatCode="_(* #,##0.0_);_(* \(#,##0.0\);_(* &quot;-&quot;??_);_(@_)"/>
    <numFmt numFmtId="205" formatCode="_ &quot;$&quot;\ * #,##0_ ;_ &quot;$&quot;\ * \-#,##0_ ;_ &quot;$&quot;\ * &quot;-&quot;??_ ;_ @_ "/>
    <numFmt numFmtId="206" formatCode="#,##0.0"/>
    <numFmt numFmtId="207" formatCode="0.000%"/>
    <numFmt numFmtId="208" formatCode="_(* #,##0.000_);_(* \(#,##0.000\);_(* &quot;-&quot;??_);_(@_)"/>
    <numFmt numFmtId="209" formatCode="_(* #,##0.0000_);_(* \(#,##0.0000\);_(* &quot;-&quot;??_);_(@_)"/>
    <numFmt numFmtId="210" formatCode="_(* #,##0.00000_);_(* \(#,##0.00000\);_(* &quot;-&quot;??_);_(@_)"/>
    <numFmt numFmtId="211" formatCode="#,##0;[Red]\(#,##0\)"/>
    <numFmt numFmtId="212" formatCode="0.0000%"/>
    <numFmt numFmtId="213" formatCode="_-* #,##0\ &quot;Pts&quot;_-;\-* #,##0\ &quot;Pts&quot;_-;_-* &quot;-&quot;??\ &quot;Pts&quot;_-;_-@_-"/>
    <numFmt numFmtId="214" formatCode="mmm\-yyyy"/>
  </numFmts>
  <fonts count="169">
    <font>
      <sz val="8.5"/>
      <name val="MS Sans Serif"/>
      <family val="0"/>
    </font>
    <font>
      <b/>
      <sz val="8.5"/>
      <name val="MS Sans Serif"/>
      <family val="0"/>
    </font>
    <font>
      <i/>
      <sz val="8.5"/>
      <name val="MS Sans Serif"/>
      <family val="0"/>
    </font>
    <font>
      <b/>
      <i/>
      <sz val="8.5"/>
      <name val="MS Sans Serif"/>
      <family val="0"/>
    </font>
    <font>
      <sz val="10"/>
      <name val="Times New Roman"/>
      <family val="1"/>
    </font>
    <font>
      <u val="single"/>
      <sz val="8.5"/>
      <color indexed="12"/>
      <name val="MS Sans Serif"/>
      <family val="2"/>
    </font>
    <font>
      <u val="single"/>
      <sz val="8.5"/>
      <color indexed="36"/>
      <name val="MS Sans Serif"/>
      <family val="2"/>
    </font>
    <font>
      <sz val="7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sz val="10"/>
      <name val="Tahoma"/>
      <family val="2"/>
    </font>
    <font>
      <sz val="10"/>
      <name val="Arial"/>
      <family val="2"/>
    </font>
    <font>
      <b/>
      <sz val="8"/>
      <name val="Tahoma"/>
      <family val="2"/>
    </font>
    <font>
      <b/>
      <sz val="14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u val="single"/>
      <sz val="8.5"/>
      <color indexed="12"/>
      <name val="MS Sans Serif"/>
      <family val="2"/>
    </font>
    <font>
      <sz val="8.5"/>
      <color indexed="22"/>
      <name val="Arial"/>
      <family val="2"/>
    </font>
    <font>
      <b/>
      <sz val="8.5"/>
      <color indexed="57"/>
      <name val="Arial"/>
      <family val="2"/>
    </font>
    <font>
      <sz val="8"/>
      <name val="MS Sans Serif"/>
      <family val="2"/>
    </font>
    <font>
      <sz val="9"/>
      <name val="Arial"/>
      <family val="2"/>
    </font>
    <font>
      <b/>
      <sz val="6"/>
      <name val="Arial"/>
      <family val="2"/>
    </font>
    <font>
      <sz val="6"/>
      <name val="MS Sans Serif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8"/>
      <name val="Arial Narrow"/>
      <family val="2"/>
    </font>
    <font>
      <b/>
      <sz val="7"/>
      <name val="Arial Narrow"/>
      <family val="2"/>
    </font>
    <font>
      <b/>
      <i/>
      <sz val="10"/>
      <name val="Arial Narrow"/>
      <family val="2"/>
    </font>
    <font>
      <sz val="8.5"/>
      <name val="Arial Narrow"/>
      <family val="2"/>
    </font>
    <font>
      <b/>
      <sz val="12"/>
      <name val="Arial Narrow"/>
      <family val="2"/>
    </font>
    <font>
      <sz val="7"/>
      <name val="Arial Narrow"/>
      <family val="2"/>
    </font>
    <font>
      <sz val="8"/>
      <name val="Arial Narrow"/>
      <family val="2"/>
    </font>
    <font>
      <sz val="8"/>
      <color indexed="12"/>
      <name val="MS Sans Serif"/>
      <family val="2"/>
    </font>
    <font>
      <b/>
      <sz val="8"/>
      <name val="MS Sans Serif"/>
      <family val="2"/>
    </font>
    <font>
      <sz val="8"/>
      <color indexed="12"/>
      <name val="Arial"/>
      <family val="2"/>
    </font>
    <font>
      <b/>
      <sz val="8"/>
      <color indexed="12"/>
      <name val="MS Sans Serif"/>
      <family val="2"/>
    </font>
    <font>
      <sz val="8"/>
      <color indexed="57"/>
      <name val="Arial"/>
      <family val="2"/>
    </font>
    <font>
      <i/>
      <sz val="10"/>
      <name val="Arial Narrow"/>
      <family val="2"/>
    </font>
    <font>
      <sz val="6"/>
      <name val="Arial Narrow"/>
      <family val="2"/>
    </font>
    <font>
      <sz val="8"/>
      <name val="Tahoma"/>
      <family val="2"/>
    </font>
    <font>
      <b/>
      <sz val="11"/>
      <name val="Arial Narrow"/>
      <family val="2"/>
    </font>
    <font>
      <b/>
      <sz val="8.5"/>
      <name val="Arial Narrow"/>
      <family val="2"/>
    </font>
    <font>
      <b/>
      <sz val="9"/>
      <name val="Arial Narrow"/>
      <family val="2"/>
    </font>
    <font>
      <sz val="8"/>
      <color indexed="8"/>
      <name val="Arial Narrow"/>
      <family val="2"/>
    </font>
    <font>
      <sz val="7"/>
      <color indexed="8"/>
      <name val="Arial Narrow"/>
      <family val="2"/>
    </font>
    <font>
      <sz val="7"/>
      <color indexed="9"/>
      <name val="Arial Narrow"/>
      <family val="2"/>
    </font>
    <font>
      <sz val="8"/>
      <color indexed="9"/>
      <name val="Arial Narrow"/>
      <family val="2"/>
    </font>
    <font>
      <sz val="9"/>
      <name val="Arial Narrow"/>
      <family val="2"/>
    </font>
    <font>
      <b/>
      <sz val="8"/>
      <color indexed="9"/>
      <name val="Arial Narrow"/>
      <family val="2"/>
    </font>
    <font>
      <sz val="9"/>
      <color indexed="9"/>
      <name val="Arial Narrow"/>
      <family val="2"/>
    </font>
    <font>
      <sz val="7"/>
      <color indexed="43"/>
      <name val="Arial Narrow"/>
      <family val="2"/>
    </font>
    <font>
      <sz val="11"/>
      <name val="Arial Narrow"/>
      <family val="2"/>
    </font>
    <font>
      <i/>
      <sz val="8"/>
      <name val="Arial Narrow"/>
      <family val="2"/>
    </font>
    <font>
      <b/>
      <sz val="10"/>
      <color indexed="12"/>
      <name val="Arial Narrow"/>
      <family val="2"/>
    </font>
    <font>
      <b/>
      <u val="single"/>
      <sz val="8.5"/>
      <color indexed="12"/>
      <name val="Arial Narrow"/>
      <family val="2"/>
    </font>
    <font>
      <b/>
      <sz val="8.5"/>
      <color indexed="12"/>
      <name val="Arial Narrow"/>
      <family val="2"/>
    </font>
    <font>
      <sz val="14"/>
      <name val="Arial Narrow"/>
      <family val="2"/>
    </font>
    <font>
      <b/>
      <sz val="18"/>
      <name val="Arial Narrow"/>
      <family val="2"/>
    </font>
    <font>
      <u val="single"/>
      <sz val="10"/>
      <color indexed="12"/>
      <name val="Arial"/>
      <family val="2"/>
    </font>
    <font>
      <b/>
      <sz val="10"/>
      <color indexed="10"/>
      <name val="Arial Narrow"/>
      <family val="2"/>
    </font>
    <font>
      <i/>
      <sz val="14"/>
      <name val="Brush Script MT"/>
      <family val="4"/>
    </font>
    <font>
      <i/>
      <sz val="14"/>
      <name val="Arial Narrow"/>
      <family val="2"/>
    </font>
    <font>
      <sz val="8.5"/>
      <color indexed="9"/>
      <name val="Arial Narrow"/>
      <family val="2"/>
    </font>
    <font>
      <b/>
      <i/>
      <sz val="9"/>
      <name val="Arial Narrow"/>
      <family val="2"/>
    </font>
    <font>
      <b/>
      <sz val="6"/>
      <name val="Arial Narrow"/>
      <family val="2"/>
    </font>
    <font>
      <sz val="8.5"/>
      <color indexed="12"/>
      <name val="Arial Narrow"/>
      <family val="2"/>
    </font>
    <font>
      <b/>
      <i/>
      <sz val="14"/>
      <name val="Arial Narrow"/>
      <family val="2"/>
    </font>
    <font>
      <b/>
      <i/>
      <sz val="28"/>
      <name val="Edwardian Script ITC"/>
      <family val="4"/>
    </font>
    <font>
      <b/>
      <u val="single"/>
      <sz val="13.5"/>
      <color indexed="12"/>
      <name val="MS Sans Serif"/>
      <family val="2"/>
    </font>
    <font>
      <b/>
      <i/>
      <sz val="9"/>
      <name val="Arial"/>
      <family val="2"/>
    </font>
    <font>
      <b/>
      <sz val="14"/>
      <color indexed="57"/>
      <name val="Arial"/>
      <family val="2"/>
    </font>
    <font>
      <b/>
      <i/>
      <sz val="28"/>
      <name val="Brush Script MT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.5"/>
      <color indexed="9"/>
      <name val="Arial Narrow"/>
      <family val="2"/>
    </font>
    <font>
      <sz val="11"/>
      <color indexed="10"/>
      <name val="Arial Narrow"/>
      <family val="2"/>
    </font>
    <font>
      <b/>
      <sz val="10"/>
      <color indexed="9"/>
      <name val="Arial Narrow"/>
      <family val="2"/>
    </font>
    <font>
      <b/>
      <sz val="11"/>
      <color indexed="10"/>
      <name val="Arial Narrow"/>
      <family val="2"/>
    </font>
    <font>
      <sz val="10"/>
      <color indexed="63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7"/>
      <color indexed="9"/>
      <name val="Arial Narrow"/>
      <family val="2"/>
    </font>
    <font>
      <b/>
      <sz val="7"/>
      <color indexed="10"/>
      <name val="Arial Narrow"/>
      <family val="2"/>
    </font>
    <font>
      <sz val="8"/>
      <color indexed="55"/>
      <name val="Arial Narrow"/>
      <family val="2"/>
    </font>
    <font>
      <b/>
      <sz val="6"/>
      <color indexed="9"/>
      <name val="Arial Narrow"/>
      <family val="2"/>
    </font>
    <font>
      <sz val="8.5"/>
      <color indexed="22"/>
      <name val="Arial Narrow"/>
      <family val="2"/>
    </font>
    <font>
      <b/>
      <sz val="7"/>
      <color indexed="22"/>
      <name val="Arial Narrow"/>
      <family val="2"/>
    </font>
    <font>
      <b/>
      <sz val="12"/>
      <color indexed="10"/>
      <name val="Arial"/>
      <family val="2"/>
    </font>
    <font>
      <b/>
      <sz val="12"/>
      <color indexed="10"/>
      <name val="Arial Narrow"/>
      <family val="2"/>
    </font>
    <font>
      <b/>
      <sz val="12"/>
      <color indexed="8"/>
      <name val="Arial Narrow"/>
      <family val="2"/>
    </font>
    <font>
      <b/>
      <sz val="8.5"/>
      <color indexed="10"/>
      <name val="MS Sans Serif"/>
      <family val="2"/>
    </font>
    <font>
      <sz val="8"/>
      <color indexed="10"/>
      <name val="Arial Narrow"/>
      <family val="2"/>
    </font>
    <font>
      <b/>
      <sz val="9"/>
      <color indexed="9"/>
      <name val="Arial Narrow"/>
      <family val="2"/>
    </font>
    <font>
      <b/>
      <sz val="8"/>
      <color indexed="10"/>
      <name val="Arial Narrow"/>
      <family val="2"/>
    </font>
    <font>
      <b/>
      <sz val="10"/>
      <color indexed="18"/>
      <name val="Arial Narrow"/>
      <family val="2"/>
    </font>
    <font>
      <b/>
      <sz val="10"/>
      <color indexed="63"/>
      <name val="Arial Narrow"/>
      <family val="2"/>
    </font>
    <font>
      <b/>
      <sz val="12"/>
      <color indexed="9"/>
      <name val="Arial"/>
      <family val="2"/>
    </font>
    <font>
      <b/>
      <i/>
      <sz val="18"/>
      <name val="Arial Narrow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.5"/>
      <color theme="0"/>
      <name val="Arial Narrow"/>
      <family val="2"/>
    </font>
    <font>
      <b/>
      <sz val="8.5"/>
      <color theme="0"/>
      <name val="Arial Narrow"/>
      <family val="2"/>
    </font>
    <font>
      <sz val="11"/>
      <color rgb="FFFF0000"/>
      <name val="Arial Narrow"/>
      <family val="2"/>
    </font>
    <font>
      <b/>
      <sz val="10"/>
      <color theme="0"/>
      <name val="Arial Narrow"/>
      <family val="2"/>
    </font>
    <font>
      <sz val="8"/>
      <color theme="0"/>
      <name val="Arial Narrow"/>
      <family val="2"/>
    </font>
    <font>
      <sz val="7"/>
      <color theme="0"/>
      <name val="Arial Narrow"/>
      <family val="2"/>
    </font>
    <font>
      <b/>
      <sz val="11"/>
      <color rgb="FFFF0000"/>
      <name val="Arial Narrow"/>
      <family val="2"/>
    </font>
    <font>
      <sz val="10"/>
      <color rgb="FF333333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rgb="FFFF0000"/>
      <name val="Arial Narrow"/>
      <family val="2"/>
    </font>
    <font>
      <b/>
      <sz val="8"/>
      <color theme="0"/>
      <name val="Arial Narrow"/>
      <family val="2"/>
    </font>
    <font>
      <b/>
      <sz val="7"/>
      <color theme="0"/>
      <name val="Arial Narrow"/>
      <family val="2"/>
    </font>
    <font>
      <b/>
      <sz val="7"/>
      <color rgb="FFFF0000"/>
      <name val="Arial Narrow"/>
      <family val="2"/>
    </font>
    <font>
      <sz val="8"/>
      <color theme="0" tint="-0.24997000396251678"/>
      <name val="Arial Narrow"/>
      <family val="2"/>
    </font>
    <font>
      <b/>
      <sz val="6"/>
      <color theme="0"/>
      <name val="Arial Narrow"/>
      <family val="2"/>
    </font>
    <font>
      <sz val="8.5"/>
      <color theme="0" tint="-0.1499900072813034"/>
      <name val="Arial Narrow"/>
      <family val="2"/>
    </font>
    <font>
      <b/>
      <sz val="7"/>
      <color theme="0" tint="-0.1499900072813034"/>
      <name val="Arial Narrow"/>
      <family val="2"/>
    </font>
    <font>
      <b/>
      <sz val="12"/>
      <color rgb="FFFF0000"/>
      <name val="Arial"/>
      <family val="2"/>
    </font>
    <font>
      <b/>
      <sz val="12"/>
      <color rgb="FFFF0000"/>
      <name val="Arial Narrow"/>
      <family val="2"/>
    </font>
    <font>
      <b/>
      <sz val="12"/>
      <color theme="1"/>
      <name val="Arial Narrow"/>
      <family val="2"/>
    </font>
    <font>
      <b/>
      <sz val="12"/>
      <color theme="0"/>
      <name val="Arial"/>
      <family val="2"/>
    </font>
    <font>
      <b/>
      <sz val="8.5"/>
      <color rgb="FFFF0000"/>
      <name val="MS Sans Serif"/>
      <family val="2"/>
    </font>
    <font>
      <b/>
      <sz val="10"/>
      <color theme="3" tint="-0.24997000396251678"/>
      <name val="Arial Narrow"/>
      <family val="2"/>
    </font>
    <font>
      <b/>
      <sz val="8"/>
      <color rgb="FFFF0000"/>
      <name val="Arial Narrow"/>
      <family val="2"/>
    </font>
    <font>
      <b/>
      <sz val="9"/>
      <color theme="0"/>
      <name val="Arial Narrow"/>
      <family val="2"/>
    </font>
    <font>
      <sz val="8"/>
      <color rgb="FFFF0000"/>
      <name val="Arial Narrow"/>
      <family val="2"/>
    </font>
    <font>
      <b/>
      <sz val="10"/>
      <color rgb="FF333333"/>
      <name val="Arial Narrow"/>
      <family val="2"/>
    </font>
  </fonts>
  <fills count="37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7E3BC"/>
        <bgColor indexed="64"/>
      </patternFill>
    </fill>
    <fill>
      <patternFill patternType="solid">
        <fgColor rgb="FFB7E3BC"/>
        <bgColor indexed="64"/>
      </patternFill>
    </fill>
    <fill>
      <patternFill patternType="solid">
        <fgColor rgb="FFB6F0C1"/>
        <bgColor indexed="64"/>
      </patternFill>
    </fill>
    <fill>
      <patternFill patternType="solid">
        <fgColor rgb="FFB6F0C1"/>
        <bgColor indexed="64"/>
      </patternFill>
    </fill>
    <fill>
      <patternFill patternType="solid">
        <fgColor rgb="FFB6F0C1"/>
        <bgColor indexed="64"/>
      </patternFill>
    </fill>
    <fill>
      <patternFill patternType="solid">
        <fgColor indexed="9"/>
        <bgColor indexed="64"/>
      </patternFill>
    </fill>
    <fill>
      <gradientFill degree="90">
        <stop position="0">
          <color theme="8" tint="0.5999900102615356"/>
        </stop>
        <stop position="0.5">
          <color theme="0"/>
        </stop>
        <stop position="1">
          <color theme="8" tint="0.5999900102615356"/>
        </stop>
      </gradientFill>
    </fill>
    <fill>
      <gradientFill degree="90">
        <stop position="0">
          <color theme="8" tint="0.5999900102615356"/>
        </stop>
        <stop position="0.5">
          <color theme="0"/>
        </stop>
        <stop position="1">
          <color theme="8" tint="0.5999900102615356"/>
        </stop>
      </gradientFill>
    </fill>
    <fill>
      <gradientFill degree="90">
        <stop position="0">
          <color theme="8" tint="0.5999900102615356"/>
        </stop>
        <stop position="0.5">
          <color theme="0"/>
        </stop>
        <stop position="1">
          <color theme="8" tint="0.5999900102615356"/>
        </stop>
      </gradientFill>
    </fill>
    <fill>
      <gradientFill degree="90">
        <stop position="0">
          <color theme="8" tint="0.5999900102615356"/>
        </stop>
        <stop position="0.5">
          <color theme="0"/>
        </stop>
        <stop position="1">
          <color theme="8" tint="0.5999900102615356"/>
        </stop>
      </gradientFill>
    </fill>
    <fill>
      <gradientFill degree="90">
        <stop position="0">
          <color theme="8" tint="-0.2509700059890747"/>
        </stop>
        <stop position="0.5">
          <color theme="0"/>
        </stop>
        <stop position="1">
          <color theme="8" tint="-0.2509700059890747"/>
        </stop>
      </gradientFill>
    </fill>
    <fill>
      <gradientFill degree="90">
        <stop position="0">
          <color theme="8" tint="0.40000998973846436"/>
        </stop>
        <stop position="0.5">
          <color theme="0"/>
        </stop>
        <stop position="1">
          <color theme="8" tint="0.40000998973846436"/>
        </stop>
      </gradientFill>
    </fill>
    <fill>
      <gradientFill degree="90">
        <stop position="0">
          <color theme="8" tint="-0.2509700059890747"/>
        </stop>
        <stop position="0.5">
          <color theme="0"/>
        </stop>
        <stop position="1">
          <color theme="8" tint="-0.2509700059890747"/>
        </stop>
      </gradientFill>
    </fill>
    <fill>
      <gradientFill degree="90">
        <stop position="0">
          <color theme="8" tint="0.40000998973846436"/>
        </stop>
        <stop position="0.5">
          <color theme="0"/>
        </stop>
        <stop position="1">
          <color theme="8" tint="0.40000998973846436"/>
        </stop>
      </gradientFill>
    </fill>
    <fill>
      <patternFill patternType="solid">
        <fgColor theme="0"/>
        <bgColor indexed="64"/>
      </patternFill>
    </fill>
    <fill>
      <gradientFill degree="90">
        <stop position="0">
          <color theme="6" tint="0.5999900102615356"/>
        </stop>
        <stop position="0.5">
          <color theme="0"/>
        </stop>
        <stop position="1">
          <color theme="6" tint="0.5999900102615356"/>
        </stop>
      </gradientFill>
    </fill>
    <fill>
      <gradientFill degree="90">
        <stop position="0">
          <color theme="6" tint="0.5999900102615356"/>
        </stop>
        <stop position="0.5">
          <color theme="0"/>
        </stop>
        <stop position="1">
          <color theme="6" tint="0.5999900102615356"/>
        </stop>
      </gradientFill>
    </fill>
    <fill>
      <gradientFill degree="90">
        <stop position="0">
          <color theme="5" tint="0.5999900102615356"/>
        </stop>
        <stop position="0.5">
          <color theme="0"/>
        </stop>
        <stop position="1">
          <color theme="5" tint="0.5999900102615356"/>
        </stop>
      </gradientFill>
    </fill>
    <fill>
      <gradientFill degree="90">
        <stop position="0">
          <color theme="3" tint="-0.2509700059890747"/>
        </stop>
        <stop position="0.5">
          <color theme="3" tint="0.40000998973846436"/>
        </stop>
        <stop position="1">
          <color theme="3" tint="-0.2509700059890747"/>
        </stop>
      </gradientFill>
    </fill>
    <fill>
      <gradientFill degree="90">
        <stop position="0">
          <color theme="7" tint="0.40000998973846436"/>
        </stop>
        <stop position="0.5">
          <color theme="0"/>
        </stop>
        <stop position="1">
          <color theme="7" tint="0.40000998973846436"/>
        </stop>
      </gradientFill>
    </fill>
    <fill>
      <gradientFill degree="90">
        <stop position="0">
          <color theme="7" tint="0.40000998973846436"/>
        </stop>
        <stop position="0.5">
          <color theme="0"/>
        </stop>
        <stop position="1">
          <color theme="7" tint="0.40000998973846436"/>
        </stop>
      </gradientFill>
    </fill>
    <fill>
      <gradientFill degree="90">
        <stop position="0">
          <color theme="6" tint="0.40000998973846436"/>
        </stop>
        <stop position="0.5">
          <color theme="0"/>
        </stop>
        <stop position="1">
          <color theme="6" tint="0.40000998973846436"/>
        </stop>
      </gradientFill>
    </fill>
    <fill>
      <gradientFill degree="90">
        <stop position="0">
          <color theme="6" tint="0.40000998973846436"/>
        </stop>
        <stop position="0.5">
          <color theme="0"/>
        </stop>
        <stop position="1">
          <color theme="6" tint="0.40000998973846436"/>
        </stop>
      </gradientFill>
    </fill>
    <fill>
      <gradientFill degree="90">
        <stop position="0">
          <color theme="5" tint="0.40000998973846436"/>
        </stop>
        <stop position="0.5">
          <color theme="0"/>
        </stop>
        <stop position="1">
          <color theme="5" tint="0.40000998973846436"/>
        </stop>
      </gradientFill>
    </fill>
    <fill>
      <gradientFill degree="90">
        <stop position="0">
          <color theme="5" tint="0.40000998973846436"/>
        </stop>
        <stop position="0.5">
          <color theme="0"/>
        </stop>
        <stop position="1">
          <color theme="5" tint="0.40000998973846436"/>
        </stop>
      </gradientFill>
    </fill>
    <fill>
      <gradientFill degree="90">
        <stop position="0">
          <color theme="4" tint="0.40000998973846436"/>
        </stop>
        <stop position="0.5">
          <color theme="0"/>
        </stop>
        <stop position="1">
          <color theme="4" tint="0.40000998973846436"/>
        </stop>
      </gradientFill>
    </fill>
    <fill>
      <gradientFill degree="90">
        <stop position="0">
          <color theme="4" tint="0.40000998973846436"/>
        </stop>
        <stop position="0.5">
          <color theme="0"/>
        </stop>
        <stop position="1">
          <color theme="4" tint="0.40000998973846436"/>
        </stop>
      </gradientFill>
    </fill>
    <fill>
      <gradientFill degree="90">
        <stop position="0">
          <color theme="3" tint="0.40000998973846436"/>
        </stop>
        <stop position="0.5">
          <color theme="0"/>
        </stop>
        <stop position="1">
          <color theme="3" tint="0.40000998973846436"/>
        </stop>
      </gradientFill>
    </fill>
    <fill>
      <gradientFill degree="90">
        <stop position="0">
          <color theme="3" tint="0.40000998973846436"/>
        </stop>
        <stop position="0.5">
          <color theme="0"/>
        </stop>
        <stop position="1">
          <color theme="3" tint="0.40000998973846436"/>
        </stop>
      </gradientFill>
    </fill>
    <fill>
      <patternFill patternType="solid">
        <fgColor theme="9" tint="0.399949997663497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5999900102615356"/>
        <bgColor indexed="64"/>
      </patternFill>
    </fill>
    <fill>
      <gradientFill degree="90">
        <stop position="0">
          <color theme="9" tint="0.5999900102615356"/>
        </stop>
        <stop position="0.5">
          <color theme="0"/>
        </stop>
        <stop position="1">
          <color theme="9" tint="0.5999900102615356"/>
        </stop>
      </gradientFill>
    </fill>
    <fill>
      <gradientFill degree="90">
        <stop position="0">
          <color theme="4" tint="0.5999900102615356"/>
        </stop>
        <stop position="0.5">
          <color theme="0"/>
        </stop>
        <stop position="1">
          <color theme="4" tint="0.5999900102615356"/>
        </stop>
      </gradientFill>
    </fill>
    <fill>
      <gradientFill degree="90">
        <stop position="0">
          <color theme="7" tint="0.5999900102615356"/>
        </stop>
        <stop position="0.5">
          <color theme="0"/>
        </stop>
        <stop position="1">
          <color theme="7" tint="0.5999900102615356"/>
        </stop>
      </gradientFill>
    </fill>
    <fill>
      <gradientFill degree="90">
        <stop position="0">
          <color theme="7" tint="0.40000998973846436"/>
        </stop>
        <stop position="0.5">
          <color theme="0"/>
        </stop>
        <stop position="1">
          <color theme="7" tint="0.40000998973846436"/>
        </stop>
      </gradientFill>
    </fill>
    <fill>
      <gradientFill degree="90">
        <stop position="0">
          <color theme="8" tint="0.40000998973846436"/>
        </stop>
        <stop position="0.5">
          <color theme="0"/>
        </stop>
        <stop position="1">
          <color theme="8" tint="0.40000998973846436"/>
        </stop>
      </gradientFill>
    </fill>
    <fill>
      <gradientFill degree="90">
        <stop position="0">
          <color theme="8" tint="0.40000998973846436"/>
        </stop>
        <stop position="0.5">
          <color theme="0"/>
        </stop>
        <stop position="1">
          <color theme="8" tint="0.40000998973846436"/>
        </stop>
      </gradientFill>
    </fill>
    <fill>
      <gradientFill degree="90">
        <stop position="0">
          <color rgb="FFFF0000"/>
        </stop>
        <stop position="0.5">
          <color theme="1"/>
        </stop>
        <stop position="1">
          <color rgb="FFFF0000"/>
        </stop>
      </gradientFill>
    </fill>
    <fill>
      <gradientFill degree="90">
        <stop position="0">
          <color theme="8" tint="-0.2509700059890747"/>
        </stop>
        <stop position="0.5">
          <color theme="8" tint="0.8000100255012512"/>
        </stop>
        <stop position="1">
          <color theme="8" tint="-0.2509700059890747"/>
        </stop>
      </gradientFill>
    </fill>
    <fill>
      <gradientFill degree="90">
        <stop position="0">
          <color theme="8" tint="0.40000998973846436"/>
        </stop>
        <stop position="0.5">
          <color theme="0"/>
        </stop>
        <stop position="1">
          <color theme="8" tint="0.40000998973846436"/>
        </stop>
      </gradientFill>
    </fill>
    <fill>
      <gradientFill degree="90">
        <stop position="0">
          <color theme="8" tint="0.40000998973846436"/>
        </stop>
        <stop position="0.5">
          <color theme="0"/>
        </stop>
        <stop position="1">
          <color theme="8" tint="0.40000998973846436"/>
        </stop>
      </gradientFill>
    </fill>
    <fill>
      <gradientFill degree="90">
        <stop position="0">
          <color theme="8" tint="0.40000998973846436"/>
        </stop>
        <stop position="0.5">
          <color theme="0"/>
        </stop>
        <stop position="1">
          <color theme="8" tint="0.40000998973846436"/>
        </stop>
      </gradientFill>
    </fill>
    <fill>
      <gradientFill degree="90">
        <stop position="0">
          <color theme="3" tint="-0.2509700059890747"/>
        </stop>
        <stop position="0.5">
          <color theme="3" tint="0.5999900102615356"/>
        </stop>
        <stop position="1">
          <color theme="3" tint="-0.2509700059890747"/>
        </stop>
      </gradientFill>
    </fill>
    <fill>
      <gradientFill degree="90">
        <stop position="0">
          <color theme="3" tint="-0.2509700059890747"/>
        </stop>
        <stop position="0.5">
          <color theme="3" tint="0.5999900102615356"/>
        </stop>
        <stop position="1">
          <color theme="3" tint="-0.2509700059890747"/>
        </stop>
      </gradientFill>
    </fill>
    <fill>
      <gradientFill degree="90">
        <stop position="0">
          <color theme="5" tint="0.5999900102615356"/>
        </stop>
        <stop position="0.5">
          <color theme="0"/>
        </stop>
        <stop position="1">
          <color theme="5" tint="0.5999900102615356"/>
        </stop>
      </gradientFill>
    </fill>
    <fill>
      <gradientFill degree="90">
        <stop position="0">
          <color theme="3" tint="-0.2509700059890747"/>
        </stop>
        <stop position="0.5">
          <color theme="3" tint="0.40000998973846436"/>
        </stop>
        <stop position="1">
          <color theme="3" tint="-0.2509700059890747"/>
        </stop>
      </gradientFill>
    </fill>
    <fill>
      <gradientFill degree="90">
        <stop position="0">
          <color theme="3" tint="0.5999900102615356"/>
        </stop>
        <stop position="1">
          <color theme="3" tint="0.8000100255012512"/>
        </stop>
      </gradientFill>
    </fill>
    <fill>
      <gradientFill degree="90">
        <stop position="0">
          <color theme="9" tint="0.5999900102615356"/>
        </stop>
        <stop position="0.5">
          <color theme="0"/>
        </stop>
        <stop position="1">
          <color theme="9" tint="0.5999900102615356"/>
        </stop>
      </gradientFill>
    </fill>
    <fill>
      <gradientFill degree="90">
        <stop position="0">
          <color theme="6" tint="0.8000100255012512"/>
        </stop>
        <stop position="0.5">
          <color theme="0"/>
        </stop>
        <stop position="1">
          <color theme="6" tint="0.8000100255012512"/>
        </stop>
      </gradientFill>
    </fill>
    <fill>
      <gradientFill degree="90">
        <stop position="0">
          <color theme="6" tint="0.8000100255012512"/>
        </stop>
        <stop position="0.5">
          <color theme="0"/>
        </stop>
        <stop position="1">
          <color theme="6" tint="0.8000100255012512"/>
        </stop>
      </gradientFill>
    </fill>
    <fill>
      <gradientFill degree="90">
        <stop position="0">
          <color theme="5" tint="0.8000100255012512"/>
        </stop>
        <stop position="0.5">
          <color theme="0"/>
        </stop>
        <stop position="1">
          <color theme="5" tint="0.8000100255012512"/>
        </stop>
      </gradientFill>
    </fill>
    <fill>
      <gradientFill degree="90">
        <stop position="0">
          <color theme="3" tint="0.8000100255012512"/>
        </stop>
        <stop position="0.5">
          <color theme="0"/>
        </stop>
        <stop position="1">
          <color theme="3" tint="0.8000100255012512"/>
        </stop>
      </gradientFill>
    </fill>
    <fill>
      <gradientFill degree="90">
        <stop position="0">
          <color theme="3" tint="0.8000100255012512"/>
        </stop>
        <stop position="0.5">
          <color theme="0"/>
        </stop>
        <stop position="1">
          <color theme="3" tint="0.8000100255012512"/>
        </stop>
      </gradientFill>
    </fill>
    <fill>
      <gradientFill degree="90">
        <stop position="0">
          <color theme="3" tint="0.8000100255012512"/>
        </stop>
        <stop position="0.5">
          <color theme="0"/>
        </stop>
        <stop position="1">
          <color theme="3" tint="0.8000100255012512"/>
        </stop>
      </gradientFill>
    </fill>
    <fill>
      <gradientFill degree="90">
        <stop position="0">
          <color theme="3" tint="0.8000100255012512"/>
        </stop>
        <stop position="0.5">
          <color theme="0"/>
        </stop>
        <stop position="1">
          <color theme="3" tint="0.8000100255012512"/>
        </stop>
      </gradientFill>
    </fill>
    <fill>
      <gradientFill degree="90">
        <stop position="0">
          <color theme="3" tint="0.8000100255012512"/>
        </stop>
        <stop position="0.5">
          <color theme="0"/>
        </stop>
        <stop position="1">
          <color theme="3" tint="0.8000100255012512"/>
        </stop>
      </gradientFill>
    </fill>
    <fill>
      <gradientFill degree="90">
        <stop position="0">
          <color theme="3" tint="0.8000100255012512"/>
        </stop>
        <stop position="0.5">
          <color theme="0"/>
        </stop>
        <stop position="1">
          <color theme="3" tint="0.8000100255012512"/>
        </stop>
      </gradientFill>
    </fill>
    <fill>
      <gradientFill degree="90">
        <stop position="0">
          <color theme="3" tint="0.8000100255012512"/>
        </stop>
        <stop position="0.5">
          <color theme="0"/>
        </stop>
        <stop position="1">
          <color theme="3" tint="0.8000100255012512"/>
        </stop>
      </gradientFill>
    </fill>
    <fill>
      <gradientFill degree="90">
        <stop position="0">
          <color theme="3" tint="0.8000100255012512"/>
        </stop>
        <stop position="0.5">
          <color theme="0"/>
        </stop>
        <stop position="1">
          <color theme="3" tint="0.8000100255012512"/>
        </stop>
      </gradientFill>
    </fill>
    <fill>
      <gradientFill degree="90">
        <stop position="0">
          <color theme="3" tint="0.8000100255012512"/>
        </stop>
        <stop position="0.5">
          <color theme="0"/>
        </stop>
        <stop position="1">
          <color theme="3" tint="0.8000100255012512"/>
        </stop>
      </gradientFill>
    </fill>
    <fill>
      <gradientFill degree="90">
        <stop position="0">
          <color theme="3" tint="0.8000100255012512"/>
        </stop>
        <stop position="0.5">
          <color theme="0"/>
        </stop>
        <stop position="1">
          <color theme="3" tint="0.8000100255012512"/>
        </stop>
      </gradientFill>
    </fill>
    <fill>
      <gradientFill degree="90">
        <stop position="0">
          <color theme="3" tint="0.8000100255012512"/>
        </stop>
        <stop position="0.5">
          <color theme="0"/>
        </stop>
        <stop position="1">
          <color theme="3" tint="0.8000100255012512"/>
        </stop>
      </gradientFill>
    </fill>
    <fill>
      <gradientFill degree="90">
        <stop position="0">
          <color theme="3" tint="0.8000100255012512"/>
        </stop>
        <stop position="0.5">
          <color theme="0"/>
        </stop>
        <stop position="1">
          <color theme="3" tint="0.8000100255012512"/>
        </stop>
      </gradientFill>
    </fill>
    <fill>
      <gradientFill degree="90">
        <stop position="0">
          <color theme="3" tint="0.8000100255012512"/>
        </stop>
        <stop position="0.5">
          <color theme="0"/>
        </stop>
        <stop position="1">
          <color theme="3" tint="0.8000100255012512"/>
        </stop>
      </gradientFill>
    </fill>
    <fill>
      <gradientFill degree="90">
        <stop position="0">
          <color theme="3" tint="0.8000100255012512"/>
        </stop>
        <stop position="0.5">
          <color theme="0"/>
        </stop>
        <stop position="1">
          <color theme="3" tint="0.8000100255012512"/>
        </stop>
      </gradientFill>
    </fill>
    <fill>
      <patternFill patternType="solid">
        <fgColor theme="0" tint="-0.1499900072813034"/>
        <bgColor indexed="64"/>
      </patternFill>
    </fill>
    <fill>
      <gradientFill degree="90">
        <stop position="0">
          <color theme="9" tint="0.5999900102615356"/>
        </stop>
        <stop position="0.5">
          <color theme="0"/>
        </stop>
        <stop position="1">
          <color theme="9" tint="0.5999900102615356"/>
        </stop>
      </gradientFill>
    </fill>
    <fill>
      <gradientFill degree="90">
        <stop position="0">
          <color theme="8" tint="0.40000998973846436"/>
        </stop>
        <stop position="0.5">
          <color theme="0"/>
        </stop>
        <stop position="1">
          <color theme="8" tint="0.40000998973846436"/>
        </stop>
      </gradientFill>
    </fill>
    <fill>
      <gradientFill degree="90">
        <stop position="0">
          <color theme="7" tint="0.40000998973846436"/>
        </stop>
        <stop position="0.5">
          <color theme="0"/>
        </stop>
        <stop position="1">
          <color theme="7" tint="0.40000998973846436"/>
        </stop>
      </gradientFill>
    </fill>
    <fill>
      <gradientFill degree="90">
        <stop position="0">
          <color theme="6" tint="-0.2509700059890747"/>
        </stop>
        <stop position="0.5">
          <color theme="0"/>
        </stop>
        <stop position="1">
          <color theme="6" tint="-0.2509700059890747"/>
        </stop>
      </gradientFill>
    </fill>
    <fill>
      <gradientFill degree="90">
        <stop position="0">
          <color theme="6" tint="-0.2509700059890747"/>
        </stop>
        <stop position="0.5">
          <color theme="0"/>
        </stop>
        <stop position="1">
          <color theme="6" tint="-0.2509700059890747"/>
        </stop>
      </gradientFill>
    </fill>
    <fill>
      <gradientFill degree="90">
        <stop position="0">
          <color theme="3" tint="0.40000998973846436"/>
        </stop>
        <stop position="0.5">
          <color theme="0"/>
        </stop>
        <stop position="1">
          <color theme="3" tint="0.40000998973846436"/>
        </stop>
      </gradientFill>
    </fill>
    <fill>
      <gradientFill degree="90">
        <stop position="0">
          <color theme="5" tint="-0.2509700059890747"/>
        </stop>
        <stop position="0.5">
          <color theme="0"/>
        </stop>
        <stop position="1">
          <color theme="5" tint="-0.2509700059890747"/>
        </stop>
      </gradientFill>
    </fill>
    <fill>
      <gradientFill degree="90">
        <stop position="0">
          <color theme="5" tint="-0.2509700059890747"/>
        </stop>
        <stop position="0.5">
          <color theme="0"/>
        </stop>
        <stop position="1">
          <color theme="5" tint="-0.2509700059890747"/>
        </stop>
      </gradientFill>
    </fill>
    <fill>
      <gradientFill degree="90">
        <stop position="0">
          <color theme="3" tint="-0.2509700059890747"/>
        </stop>
        <stop position="0.5">
          <color theme="0"/>
        </stop>
        <stop position="1">
          <color theme="3" tint="-0.2509700059890747"/>
        </stop>
      </gradientFill>
    </fill>
    <fill>
      <gradientFill degree="90">
        <stop position="0">
          <color rgb="FFFF0000"/>
        </stop>
        <stop position="0.5">
          <color theme="1"/>
        </stop>
        <stop position="1">
          <color rgb="FFFF0000"/>
        </stop>
      </gradientFill>
    </fill>
    <fill>
      <gradientFill degree="90">
        <stop position="0">
          <color theme="3" tint="-0.2509700059890747"/>
        </stop>
        <stop position="0.5">
          <color theme="0"/>
        </stop>
        <stop position="1">
          <color theme="3" tint="-0.2509700059890747"/>
        </stop>
      </gradientFill>
    </fill>
    <fill>
      <gradientFill degree="90">
        <stop position="0">
          <color theme="3" tint="-0.2509700059890747"/>
        </stop>
        <stop position="0.5">
          <color theme="0"/>
        </stop>
        <stop position="1">
          <color theme="3" tint="-0.2509700059890747"/>
        </stop>
      </gradientFill>
    </fill>
    <fill>
      <gradientFill degree="90">
        <stop position="0">
          <color theme="6" tint="-0.2509700059890747"/>
        </stop>
        <stop position="0.5">
          <color theme="0"/>
        </stop>
        <stop position="1">
          <color theme="6" tint="-0.2509700059890747"/>
        </stop>
      </gradientFill>
    </fill>
    <fill>
      <gradientFill degree="90">
        <stop position="0">
          <color theme="6" tint="-0.2509700059890747"/>
        </stop>
        <stop position="0.5">
          <color theme="0"/>
        </stop>
        <stop position="1">
          <color theme="6" tint="-0.2509700059890747"/>
        </stop>
      </gradientFill>
    </fill>
    <fill>
      <gradientFill degree="90">
        <stop position="0">
          <color theme="7" tint="0.40000998973846436"/>
        </stop>
        <stop position="0.5">
          <color theme="0"/>
        </stop>
        <stop position="1">
          <color theme="7" tint="0.40000998973846436"/>
        </stop>
      </gradientFill>
    </fill>
    <fill>
      <gradientFill degree="90">
        <stop position="0">
          <color theme="7" tint="0.40000998973846436"/>
        </stop>
        <stop position="0.5">
          <color theme="0"/>
        </stop>
        <stop position="1">
          <color theme="7" tint="0.40000998973846436"/>
        </stop>
      </gradientFill>
    </fill>
    <fill>
      <gradientFill degree="90">
        <stop position="0">
          <color theme="8" tint="0.5999900102615356"/>
        </stop>
        <stop position="0.5">
          <color theme="0"/>
        </stop>
        <stop position="1">
          <color theme="8" tint="0.5999900102615356"/>
        </stop>
      </gradientFill>
    </fill>
    <fill>
      <gradientFill degree="90">
        <stop position="0">
          <color theme="8" tint="0.5999900102615356"/>
        </stop>
        <stop position="0.5">
          <color theme="0"/>
        </stop>
        <stop position="1">
          <color theme="8" tint="0.5999900102615356"/>
        </stop>
      </gradientFill>
    </fill>
    <fill>
      <gradientFill degree="90">
        <stop position="0">
          <color theme="8" tint="-0.2509700059890747"/>
        </stop>
        <stop position="0.5">
          <color theme="0"/>
        </stop>
        <stop position="1">
          <color theme="8" tint="-0.2509700059890747"/>
        </stop>
      </gradientFill>
    </fill>
    <fill>
      <gradientFill degree="90">
        <stop position="0">
          <color theme="8" tint="0.40000998973846436"/>
        </stop>
        <stop position="0.5">
          <color theme="0"/>
        </stop>
        <stop position="1">
          <color theme="8" tint="0.40000998973846436"/>
        </stop>
      </gradientFill>
    </fill>
    <fill>
      <gradientFill degree="90">
        <stop position="0">
          <color theme="7" tint="0.40000998973846436"/>
        </stop>
        <stop position="0.5">
          <color theme="0"/>
        </stop>
        <stop position="1">
          <color theme="7" tint="0.40000998973846436"/>
        </stop>
      </gradientFill>
    </fill>
    <fill>
      <gradientFill degree="90">
        <stop position="0">
          <color theme="7" tint="0.40000998973846436"/>
        </stop>
        <stop position="0.5">
          <color theme="0"/>
        </stop>
        <stop position="1">
          <color theme="7" tint="0.40000998973846436"/>
        </stop>
      </gradientFill>
    </fill>
    <fill>
      <gradientFill degree="90">
        <stop position="0">
          <color theme="7" tint="0.40000998973846436"/>
        </stop>
        <stop position="0.5">
          <color theme="0"/>
        </stop>
        <stop position="1">
          <color theme="7" tint="0.40000998973846436"/>
        </stop>
      </gradientFill>
    </fill>
    <fill>
      <gradientFill degree="90">
        <stop position="0">
          <color theme="7" tint="0.40000998973846436"/>
        </stop>
        <stop position="0.5">
          <color theme="0"/>
        </stop>
        <stop position="1">
          <color theme="7" tint="0.40000998973846436"/>
        </stop>
      </gradientFill>
    </fill>
    <fill>
      <gradientFill degree="90">
        <stop position="0">
          <color theme="6" tint="0.40000998973846436"/>
        </stop>
        <stop position="0.5">
          <color theme="0"/>
        </stop>
        <stop position="1">
          <color theme="6" tint="0.40000998973846436"/>
        </stop>
      </gradientFill>
    </fill>
    <fill>
      <gradientFill degree="90">
        <stop position="0">
          <color theme="6" tint="0.40000998973846436"/>
        </stop>
        <stop position="0.5">
          <color theme="0"/>
        </stop>
        <stop position="1">
          <color theme="6" tint="0.40000998973846436"/>
        </stop>
      </gradientFill>
    </fill>
    <fill>
      <gradientFill degree="90">
        <stop position="0">
          <color theme="5" tint="0.40000998973846436"/>
        </stop>
        <stop position="0.5">
          <color theme="0"/>
        </stop>
        <stop position="1">
          <color theme="5" tint="0.40000998973846436"/>
        </stop>
      </gradientFill>
    </fill>
    <fill>
      <gradientFill degree="90">
        <stop position="0">
          <color theme="5" tint="0.40000998973846436"/>
        </stop>
        <stop position="0.5">
          <color theme="0"/>
        </stop>
        <stop position="1">
          <color theme="5" tint="0.40000998973846436"/>
        </stop>
      </gradientFill>
    </fill>
    <fill>
      <gradientFill degree="90">
        <stop position="0">
          <color theme="4" tint="0.40000998973846436"/>
        </stop>
        <stop position="0.5">
          <color theme="0"/>
        </stop>
        <stop position="1">
          <color theme="4" tint="0.40000998973846436"/>
        </stop>
      </gradientFill>
    </fill>
    <fill>
      <gradientFill degree="90">
        <stop position="0">
          <color theme="4" tint="0.40000998973846436"/>
        </stop>
        <stop position="0.5">
          <color theme="0"/>
        </stop>
        <stop position="1">
          <color theme="4" tint="0.40000998973846436"/>
        </stop>
      </gradientFill>
    </fill>
    <fill>
      <gradientFill degree="90">
        <stop position="0">
          <color theme="4" tint="0.40000998973846436"/>
        </stop>
        <stop position="0.5">
          <color theme="0"/>
        </stop>
        <stop position="1">
          <color theme="4" tint="0.40000998973846436"/>
        </stop>
      </gradientFill>
    </fill>
    <fill>
      <gradientFill degree="90">
        <stop position="0">
          <color theme="4" tint="0.40000998973846436"/>
        </stop>
        <stop position="0.5">
          <color theme="0"/>
        </stop>
        <stop position="1">
          <color theme="4" tint="0.40000998973846436"/>
        </stop>
      </gradientFill>
    </fill>
    <fill>
      <gradientFill degree="90">
        <stop position="0">
          <color theme="3" tint="0.40000998973846436"/>
        </stop>
        <stop position="0.5">
          <color theme="0"/>
        </stop>
        <stop position="1">
          <color theme="3" tint="0.40000998973846436"/>
        </stop>
      </gradientFill>
    </fill>
    <fill>
      <gradientFill degree="90">
        <stop position="0">
          <color theme="3" tint="0.40000998973846436"/>
        </stop>
        <stop position="0.5">
          <color theme="0"/>
        </stop>
        <stop position="1">
          <color theme="3" tint="0.40000998973846436"/>
        </stop>
      </gradientFill>
    </fill>
    <fill>
      <gradientFill degree="90">
        <stop position="0">
          <color theme="5" tint="0.40000998973846436"/>
        </stop>
        <stop position="0.5">
          <color theme="0"/>
        </stop>
        <stop position="1">
          <color theme="5" tint="0.40000998973846436"/>
        </stop>
      </gradientFill>
    </fill>
    <fill>
      <gradientFill degree="90">
        <stop position="0">
          <color theme="5" tint="0.40000998973846436"/>
        </stop>
        <stop position="0.5">
          <color theme="0"/>
        </stop>
        <stop position="1">
          <color theme="5" tint="0.40000998973846436"/>
        </stop>
      </gradientFill>
    </fill>
    <fill>
      <gradientFill degree="90">
        <stop position="0">
          <color theme="3" tint="0.40000998973846436"/>
        </stop>
        <stop position="0.5">
          <color theme="0"/>
        </stop>
        <stop position="1">
          <color theme="3" tint="0.40000998973846436"/>
        </stop>
      </gradientFill>
    </fill>
    <fill>
      <gradientFill degree="90">
        <stop position="0">
          <color theme="3" tint="0.40000998973846436"/>
        </stop>
        <stop position="0.5">
          <color theme="0"/>
        </stop>
        <stop position="1">
          <color theme="3" tint="0.40000998973846436"/>
        </stop>
      </gradientFill>
    </fill>
    <fill>
      <gradientFill degree="90">
        <stop position="0">
          <color theme="5" tint="0.40000998973846436"/>
        </stop>
        <stop position="0.5">
          <color theme="0"/>
        </stop>
        <stop position="1">
          <color theme="5" tint="0.40000998973846436"/>
        </stop>
      </gradientFill>
    </fill>
    <fill>
      <gradientFill degree="90">
        <stop position="0">
          <color theme="5" tint="0.40000998973846436"/>
        </stop>
        <stop position="0.5">
          <color theme="0"/>
        </stop>
        <stop position="1">
          <color theme="5" tint="0.40000998973846436"/>
        </stop>
      </gradientFill>
    </fill>
    <fill>
      <gradientFill degree="90">
        <stop position="0">
          <color theme="8" tint="-0.2509700059890747"/>
        </stop>
        <stop position="0.5">
          <color theme="0"/>
        </stop>
        <stop position="1">
          <color theme="8" tint="-0.2509700059890747"/>
        </stop>
      </gradientFill>
    </fill>
    <fill>
      <gradientFill degree="90">
        <stop position="0">
          <color theme="8" tint="-0.2509700059890747"/>
        </stop>
        <stop position="0.5">
          <color theme="0"/>
        </stop>
        <stop position="1">
          <color theme="8" tint="-0.2509700059890747"/>
        </stop>
      </gradientFill>
    </fill>
    <fill>
      <gradientFill degree="90">
        <stop position="0">
          <color theme="8" tint="-0.2509700059890747"/>
        </stop>
        <stop position="0.5">
          <color theme="0"/>
        </stop>
        <stop position="1">
          <color theme="8" tint="-0.2509700059890747"/>
        </stop>
      </gradientFill>
    </fill>
    <fill>
      <gradientFill degree="90">
        <stop position="0">
          <color theme="5" tint="0.40000998973846436"/>
        </stop>
        <stop position="0.5">
          <color theme="0"/>
        </stop>
        <stop position="1">
          <color theme="5" tint="0.40000998973846436"/>
        </stop>
      </gradientFill>
    </fill>
    <fill>
      <gradientFill degree="90">
        <stop position="0">
          <color theme="5" tint="0.40000998973846436"/>
        </stop>
        <stop position="0.5">
          <color theme="0"/>
        </stop>
        <stop position="1">
          <color theme="5" tint="0.40000998973846436"/>
        </stop>
      </gradientFill>
    </fill>
    <fill>
      <gradientFill degree="90">
        <stop position="0">
          <color theme="8" tint="-0.2509700059890747"/>
        </stop>
        <stop position="0.5">
          <color theme="0"/>
        </stop>
        <stop position="1">
          <color theme="8" tint="-0.2509700059890747"/>
        </stop>
      </gradientFill>
    </fill>
    <fill>
      <gradientFill degree="90">
        <stop position="0">
          <color theme="8" tint="-0.2509700059890747"/>
        </stop>
        <stop position="0.5">
          <color theme="0"/>
        </stop>
        <stop position="1">
          <color theme="8" tint="-0.2509700059890747"/>
        </stop>
      </gradientFill>
    </fill>
    <fill>
      <gradientFill degree="90">
        <stop position="0">
          <color theme="7" tint="0.40000998973846436"/>
        </stop>
        <stop position="0.5">
          <color theme="0"/>
        </stop>
        <stop position="1">
          <color theme="7" tint="0.40000998973846436"/>
        </stop>
      </gradientFill>
    </fill>
    <fill>
      <gradientFill degree="90">
        <stop position="0">
          <color theme="7" tint="0.40000998973846436"/>
        </stop>
        <stop position="0.5">
          <color theme="0"/>
        </stop>
        <stop position="1">
          <color theme="7" tint="0.40000998973846436"/>
        </stop>
      </gradientFill>
    </fill>
    <fill>
      <gradientFill degree="90">
        <stop position="0">
          <color theme="7" tint="0.40000998973846436"/>
        </stop>
        <stop position="0.5">
          <color theme="0"/>
        </stop>
        <stop position="1">
          <color theme="7" tint="0.40000998973846436"/>
        </stop>
      </gradientFill>
    </fill>
    <fill>
      <gradientFill degree="90">
        <stop position="0">
          <color theme="7" tint="0.40000998973846436"/>
        </stop>
        <stop position="0.5">
          <color theme="0"/>
        </stop>
        <stop position="1">
          <color theme="7" tint="0.40000998973846436"/>
        </stop>
      </gradientFill>
    </fill>
    <fill>
      <gradientFill degree="90">
        <stop position="0">
          <color theme="7" tint="-0.2509700059890747"/>
        </stop>
        <stop position="1">
          <color theme="0"/>
        </stop>
      </gradientFill>
    </fill>
    <fill>
      <gradientFill degree="90">
        <stop position="0">
          <color theme="7" tint="-0.2509700059890747"/>
        </stop>
        <stop position="1">
          <color theme="0"/>
        </stop>
      </gradientFill>
    </fill>
    <fill>
      <gradientFill degree="90">
        <stop position="0">
          <color theme="7" tint="-0.2509700059890747"/>
        </stop>
        <stop position="1">
          <color theme="0"/>
        </stop>
      </gradientFill>
    </fill>
    <fill>
      <gradientFill degree="90">
        <stop position="0">
          <color theme="7" tint="0.40000998973846436"/>
        </stop>
        <stop position="0.5">
          <color theme="0"/>
        </stop>
        <stop position="1">
          <color theme="7" tint="0.40000998973846436"/>
        </stop>
      </gradientFill>
    </fill>
    <fill>
      <gradientFill degree="90">
        <stop position="0">
          <color theme="7" tint="0.40000998973846436"/>
        </stop>
        <stop position="0.5">
          <color theme="0"/>
        </stop>
        <stop position="1">
          <color theme="7" tint="0.40000998973846436"/>
        </stop>
      </gradientFill>
    </fill>
    <fill>
      <gradientFill degree="90">
        <stop position="0">
          <color theme="6" tint="0.40000998973846436"/>
        </stop>
        <stop position="0.5">
          <color theme="0"/>
        </stop>
        <stop position="1">
          <color theme="6" tint="0.40000998973846436"/>
        </stop>
      </gradientFill>
    </fill>
    <fill>
      <gradientFill degree="90">
        <stop position="0">
          <color theme="6" tint="0.40000998973846436"/>
        </stop>
        <stop position="0.5">
          <color theme="0"/>
        </stop>
        <stop position="1">
          <color theme="6" tint="0.40000998973846436"/>
        </stop>
      </gradientFill>
    </fill>
    <fill>
      <gradientFill degree="90">
        <stop position="0">
          <color theme="5" tint="-0.4980199933052063"/>
        </stop>
        <stop position="0.5">
          <color theme="0"/>
        </stop>
        <stop position="1">
          <color theme="5" tint="-0.4980199933052063"/>
        </stop>
      </gradientFill>
    </fill>
    <fill>
      <gradientFill degree="90">
        <stop position="0">
          <color theme="5" tint="-0.4980199933052063"/>
        </stop>
        <stop position="0.5">
          <color theme="0"/>
        </stop>
        <stop position="1">
          <color theme="5" tint="-0.4980199933052063"/>
        </stop>
      </gradientFill>
    </fill>
    <fill>
      <gradientFill degree="90">
        <stop position="0">
          <color theme="5" tint="-0.4980199933052063"/>
        </stop>
        <stop position="0.5">
          <color theme="0"/>
        </stop>
        <stop position="1">
          <color theme="5" tint="-0.4980199933052063"/>
        </stop>
      </gradientFill>
    </fill>
    <fill>
      <gradientFill degree="90">
        <stop position="0">
          <color theme="6" tint="-0.4980199933052063"/>
        </stop>
        <stop position="0.5">
          <color theme="0"/>
        </stop>
        <stop position="1">
          <color theme="6" tint="-0.4980199933052063"/>
        </stop>
      </gradientFill>
    </fill>
    <fill>
      <gradientFill degree="90">
        <stop position="0">
          <color theme="6" tint="-0.4980199933052063"/>
        </stop>
        <stop position="0.5">
          <color theme="0"/>
        </stop>
        <stop position="1">
          <color theme="6" tint="-0.4980199933052063"/>
        </stop>
      </gradientFill>
    </fill>
    <fill>
      <gradientFill degree="90">
        <stop position="0">
          <color theme="6" tint="-0.4980199933052063"/>
        </stop>
        <stop position="0.5">
          <color theme="0"/>
        </stop>
        <stop position="1">
          <color theme="6" tint="-0.4980199933052063"/>
        </stop>
      </gradientFill>
    </fill>
    <fill>
      <gradientFill degree="90">
        <stop position="0">
          <color theme="6" tint="-0.4980199933052063"/>
        </stop>
        <stop position="0.5">
          <color theme="0"/>
        </stop>
        <stop position="1">
          <color theme="6" tint="-0.4980199933052063"/>
        </stop>
      </gradientFill>
    </fill>
    <fill>
      <gradientFill degree="90">
        <stop position="0">
          <color theme="7" tint="0.40000998973846436"/>
        </stop>
        <stop position="0.5">
          <color theme="0"/>
        </stop>
        <stop position="1">
          <color theme="7" tint="0.40000998973846436"/>
        </stop>
      </gradientFill>
    </fill>
    <fill>
      <gradientFill degree="90">
        <stop position="0">
          <color theme="7" tint="0.40000998973846436"/>
        </stop>
        <stop position="0.5">
          <color theme="0"/>
        </stop>
        <stop position="1">
          <color theme="7" tint="0.40000998973846436"/>
        </stop>
      </gradientFill>
    </fill>
    <fill>
      <gradientFill degree="90">
        <stop position="0">
          <color theme="7" tint="0.40000998973846436"/>
        </stop>
        <stop position="0.5">
          <color theme="0"/>
        </stop>
        <stop position="1">
          <color theme="7" tint="0.40000998973846436"/>
        </stop>
      </gradientFill>
    </fill>
    <fill>
      <gradientFill degree="90">
        <stop position="0">
          <color theme="7" tint="0.40000998973846436"/>
        </stop>
        <stop position="0.5">
          <color theme="0"/>
        </stop>
        <stop position="1">
          <color theme="7" tint="0.40000998973846436"/>
        </stop>
      </gradientFill>
    </fill>
    <fill>
      <gradientFill degree="90">
        <stop position="0">
          <color theme="6" tint="0.40000998973846436"/>
        </stop>
        <stop position="0.5">
          <color theme="0"/>
        </stop>
        <stop position="1">
          <color theme="6" tint="0.40000998973846436"/>
        </stop>
      </gradientFill>
    </fill>
    <fill>
      <gradientFill degree="90">
        <stop position="0">
          <color theme="6" tint="0.40000998973846436"/>
        </stop>
        <stop position="0.5">
          <color theme="0"/>
        </stop>
        <stop position="1">
          <color theme="6" tint="0.40000998973846436"/>
        </stop>
      </gradientFill>
    </fill>
    <fill>
      <gradientFill degree="90">
        <stop position="0">
          <color theme="6" tint="0.40000998973846436"/>
        </stop>
        <stop position="0.5">
          <color theme="0"/>
        </stop>
        <stop position="1">
          <color theme="6" tint="0.40000998973846436"/>
        </stop>
      </gradientFill>
    </fill>
    <fill>
      <gradientFill degree="90">
        <stop position="0">
          <color theme="6" tint="0.40000998973846436"/>
        </stop>
        <stop position="0.5">
          <color theme="0"/>
        </stop>
        <stop position="1">
          <color theme="6" tint="0.40000998973846436"/>
        </stop>
      </gradientFill>
    </fill>
    <fill>
      <gradientFill degree="90">
        <stop position="0">
          <color theme="8" tint="-0.4980199933052063"/>
        </stop>
        <stop position="0.5">
          <color theme="0"/>
        </stop>
        <stop position="1">
          <color theme="8" tint="-0.4980199933052063"/>
        </stop>
      </gradientFill>
    </fill>
    <fill>
      <gradientFill degree="90">
        <stop position="0">
          <color theme="8" tint="-0.4980199933052063"/>
        </stop>
        <stop position="0.5">
          <color theme="0"/>
        </stop>
        <stop position="1">
          <color theme="8" tint="-0.4980199933052063"/>
        </stop>
      </gradientFill>
    </fill>
    <fill>
      <gradientFill degree="90">
        <stop position="0">
          <color theme="8" tint="-0.4980199933052063"/>
        </stop>
        <stop position="0.5">
          <color theme="0"/>
        </stop>
        <stop position="1">
          <color theme="8" tint="-0.4980199933052063"/>
        </stop>
      </gradientFill>
    </fill>
    <fill>
      <gradientFill degree="90">
        <stop position="0">
          <color theme="8" tint="-0.4980199933052063"/>
        </stop>
        <stop position="0.5">
          <color theme="0"/>
        </stop>
        <stop position="1">
          <color theme="8" tint="-0.4980199933052063"/>
        </stop>
      </gradientFill>
    </fill>
    <fill>
      <gradientFill degree="90">
        <stop position="0">
          <color theme="3" tint="0.40000998973846436"/>
        </stop>
        <stop position="0.5">
          <color theme="0"/>
        </stop>
        <stop position="1">
          <color theme="3" tint="0.40000998973846436"/>
        </stop>
      </gradientFill>
    </fill>
    <fill>
      <gradientFill degree="90">
        <stop position="0">
          <color theme="3" tint="0.40000998973846436"/>
        </stop>
        <stop position="0.5">
          <color theme="0"/>
        </stop>
        <stop position="1">
          <color theme="3" tint="0.40000998973846436"/>
        </stop>
      </gradientFill>
    </fill>
    <fill>
      <gradientFill degree="90">
        <stop position="0">
          <color theme="4" tint="0.40000998973846436"/>
        </stop>
        <stop position="0.5">
          <color theme="0"/>
        </stop>
        <stop position="1">
          <color theme="4" tint="0.40000998973846436"/>
        </stop>
      </gradientFill>
    </fill>
    <fill>
      <gradientFill degree="90">
        <stop position="0">
          <color theme="4" tint="0.40000998973846436"/>
        </stop>
        <stop position="0.5">
          <color theme="0"/>
        </stop>
        <stop position="1">
          <color theme="4" tint="0.40000998973846436"/>
        </stop>
      </gradientFill>
    </fill>
    <fill>
      <gradientFill degree="90">
        <stop position="0">
          <color theme="4" tint="-0.4980199933052063"/>
        </stop>
        <stop position="0.5">
          <color theme="0"/>
        </stop>
        <stop position="1">
          <color theme="4" tint="-0.4980199933052063"/>
        </stop>
      </gradientFill>
    </fill>
    <fill>
      <gradientFill degree="90">
        <stop position="0">
          <color theme="4" tint="-0.4980199933052063"/>
        </stop>
        <stop position="0.5">
          <color theme="0"/>
        </stop>
        <stop position="1">
          <color theme="4" tint="-0.4980199933052063"/>
        </stop>
      </gradientFill>
    </fill>
    <fill>
      <gradientFill degree="90">
        <stop position="0">
          <color theme="4" tint="-0.4980199933052063"/>
        </stop>
        <stop position="0.5">
          <color theme="0"/>
        </stop>
        <stop position="1">
          <color theme="4" tint="-0.4980199933052063"/>
        </stop>
      </gradientFill>
    </fill>
    <fill>
      <gradientFill degree="90">
        <stop position="0">
          <color theme="3" tint="-0.4980199933052063"/>
        </stop>
        <stop position="0.5">
          <color theme="0"/>
        </stop>
        <stop position="1">
          <color theme="3" tint="-0.4980199933052063"/>
        </stop>
      </gradientFill>
    </fill>
    <fill>
      <gradientFill degree="90">
        <stop position="0">
          <color theme="3" tint="-0.4980199933052063"/>
        </stop>
        <stop position="0.5">
          <color theme="0"/>
        </stop>
        <stop position="1">
          <color theme="3" tint="-0.4980199933052063"/>
        </stop>
      </gradientFill>
    </fill>
    <fill>
      <gradientFill degree="90">
        <stop position="0">
          <color theme="3" tint="-0.4980199933052063"/>
        </stop>
        <stop position="0.5">
          <color theme="0"/>
        </stop>
        <stop position="1">
          <color theme="3" tint="-0.4980199933052063"/>
        </stop>
      </gradientFill>
    </fill>
    <fill>
      <gradientFill degree="90">
        <stop position="0">
          <color theme="4" tint="0.40000998973846436"/>
        </stop>
        <stop position="0.5">
          <color theme="0"/>
        </stop>
        <stop position="1">
          <color theme="4" tint="0.40000998973846436"/>
        </stop>
      </gradientFill>
    </fill>
    <fill>
      <gradientFill degree="90">
        <stop position="0">
          <color theme="4" tint="0.40000998973846436"/>
        </stop>
        <stop position="0.5">
          <color theme="0"/>
        </stop>
        <stop position="1">
          <color theme="4" tint="0.40000998973846436"/>
        </stop>
      </gradientFill>
    </fill>
    <fill>
      <gradientFill degree="90">
        <stop position="0">
          <color theme="4" tint="0.40000998973846436"/>
        </stop>
        <stop position="0.5">
          <color theme="0"/>
        </stop>
        <stop position="1">
          <color theme="4" tint="0.40000998973846436"/>
        </stop>
      </gradientFill>
    </fill>
    <fill>
      <gradientFill degree="90">
        <stop position="0">
          <color theme="3" tint="0.40000998973846436"/>
        </stop>
        <stop position="0.5">
          <color theme="0"/>
        </stop>
        <stop position="1">
          <color theme="3" tint="0.40000998973846436"/>
        </stop>
      </gradientFill>
    </fill>
    <fill>
      <gradientFill degree="90">
        <stop position="0">
          <color theme="3" tint="0.40000998973846436"/>
        </stop>
        <stop position="0.5">
          <color theme="0"/>
        </stop>
        <stop position="1">
          <color theme="3" tint="0.40000998973846436"/>
        </stop>
      </gradientFill>
    </fill>
    <fill>
      <gradientFill degree="90">
        <stop position="0">
          <color theme="3" tint="0.40000998973846436"/>
        </stop>
        <stop position="0.5">
          <color theme="0"/>
        </stop>
        <stop position="1">
          <color theme="3" tint="0.40000998973846436"/>
        </stop>
      </gradientFill>
    </fill>
    <fill>
      <gradientFill degree="90">
        <stop position="0">
          <color theme="3" tint="0.40000998973846436"/>
        </stop>
        <stop position="0.5">
          <color theme="0"/>
        </stop>
        <stop position="1">
          <color theme="3" tint="0.40000998973846436"/>
        </stop>
      </gradientFill>
    </fill>
    <fill>
      <gradientFill degree="90">
        <stop position="0">
          <color theme="3" tint="0.40000998973846436"/>
        </stop>
        <stop position="0.5">
          <color theme="0"/>
        </stop>
        <stop position="1">
          <color theme="3" tint="0.40000998973846436"/>
        </stop>
      </gradientFill>
    </fill>
    <fill>
      <gradientFill degree="90">
        <stop position="0">
          <color theme="3" tint="0.40000998973846436"/>
        </stop>
        <stop position="0.5">
          <color theme="0"/>
        </stop>
        <stop position="1">
          <color theme="3" tint="0.40000998973846436"/>
        </stop>
      </gradientFill>
    </fill>
    <fill>
      <gradientFill degree="90">
        <stop position="0">
          <color theme="3" tint="0.40000998973846436"/>
        </stop>
        <stop position="0.5">
          <color theme="0"/>
        </stop>
        <stop position="1">
          <color theme="3" tint="0.40000998973846436"/>
        </stop>
      </gradientFill>
    </fill>
    <fill>
      <gradientFill degree="90">
        <stop position="0">
          <color theme="8" tint="0.5999900102615356"/>
        </stop>
        <stop position="0.5">
          <color theme="0"/>
        </stop>
        <stop position="1">
          <color theme="8" tint="0.5999900102615356"/>
        </stop>
      </gradientFill>
    </fill>
    <fill>
      <gradientFill degree="90">
        <stop position="0">
          <color theme="8" tint="0.5999900102615356"/>
        </stop>
        <stop position="0.5">
          <color theme="0"/>
        </stop>
        <stop position="1">
          <color theme="8" tint="0.5999900102615356"/>
        </stop>
      </gradientFill>
    </fill>
    <fill>
      <gradientFill degree="90">
        <stop position="0">
          <color theme="8" tint="0.5999900102615356"/>
        </stop>
        <stop position="0.5">
          <color theme="0"/>
        </stop>
        <stop position="1">
          <color theme="8" tint="0.5999900102615356"/>
        </stop>
      </gradientFill>
    </fill>
    <fill>
      <gradientFill degree="90">
        <stop position="0">
          <color theme="8" tint="0.5999900102615356"/>
        </stop>
        <stop position="0.5">
          <color theme="0"/>
        </stop>
        <stop position="1">
          <color theme="8" tint="0.5999900102615356"/>
        </stop>
      </gradientFill>
    </fill>
    <fill>
      <gradientFill degree="90">
        <stop position="0">
          <color theme="8" tint="0.40000998973846436"/>
        </stop>
        <stop position="0.5">
          <color theme="0"/>
        </stop>
        <stop position="1">
          <color theme="8" tint="0.40000998973846436"/>
        </stop>
      </gradientFill>
    </fill>
    <fill>
      <gradientFill degree="90">
        <stop position="0">
          <color theme="8" tint="0.40000998973846436"/>
        </stop>
        <stop position="0.5">
          <color theme="0"/>
        </stop>
        <stop position="1">
          <color theme="8" tint="0.40000998973846436"/>
        </stop>
      </gradientFill>
    </fill>
    <fill>
      <gradientFill degree="90">
        <stop position="0">
          <color theme="8" tint="0.40000998973846436"/>
        </stop>
        <stop position="0.5">
          <color theme="0"/>
        </stop>
        <stop position="1">
          <color theme="8" tint="0.40000998973846436"/>
        </stop>
      </gradientFill>
    </fill>
    <fill>
      <gradientFill degree="90">
        <stop position="0">
          <color theme="8" tint="0.40000998973846436"/>
        </stop>
        <stop position="0.5">
          <color theme="0"/>
        </stop>
        <stop position="1">
          <color theme="8" tint="0.40000998973846436"/>
        </stop>
      </gradientFill>
    </fill>
    <fill>
      <gradientFill degree="90">
        <stop position="0">
          <color theme="8" tint="-0.2509700059890747"/>
        </stop>
        <stop position="0.5">
          <color theme="0"/>
        </stop>
        <stop position="1">
          <color theme="8" tint="-0.2509700059890747"/>
        </stop>
      </gradientFill>
    </fill>
    <fill>
      <gradientFill degree="90">
        <stop position="0">
          <color theme="6" tint="-0.2509700059890747"/>
        </stop>
        <stop position="0.5">
          <color theme="6" tint="0.8000100255012512"/>
        </stop>
        <stop position="1">
          <color theme="6" tint="-0.2509700059890747"/>
        </stop>
      </gradientFill>
    </fill>
    <fill>
      <gradientFill degree="90">
        <stop position="0">
          <color theme="6" tint="-0.2509700059890747"/>
        </stop>
        <stop position="0.5">
          <color theme="6" tint="0.8000100255012512"/>
        </stop>
        <stop position="1">
          <color theme="6" tint="-0.2509700059890747"/>
        </stop>
      </gradientFill>
    </fill>
    <fill>
      <gradientFill degree="90">
        <stop position="0">
          <color theme="6" tint="-0.2509700059890747"/>
        </stop>
        <stop position="0.5">
          <color theme="6" tint="0.8000100255012512"/>
        </stop>
        <stop position="1">
          <color theme="6" tint="-0.2509700059890747"/>
        </stop>
      </gradientFill>
    </fill>
    <fill>
      <gradientFill degree="90">
        <stop position="0">
          <color theme="7" tint="-0.2509700059890747"/>
        </stop>
        <stop position="0.5">
          <color theme="0"/>
        </stop>
        <stop position="1">
          <color theme="7" tint="-0.2509700059890747"/>
        </stop>
      </gradientFill>
    </fill>
    <fill>
      <gradientFill degree="90">
        <stop position="0">
          <color theme="7" tint="-0.2509700059890747"/>
        </stop>
        <stop position="0.5">
          <color theme="0"/>
        </stop>
        <stop position="1">
          <color theme="7" tint="-0.2509700059890747"/>
        </stop>
      </gradientFill>
    </fill>
    <fill>
      <gradientFill degree="90">
        <stop position="0">
          <color theme="7" tint="-0.2509700059890747"/>
        </stop>
        <stop position="0.5">
          <color theme="0"/>
        </stop>
        <stop position="1">
          <color theme="7" tint="-0.2509700059890747"/>
        </stop>
      </gradientFill>
    </fill>
    <fill>
      <gradientFill degree="90">
        <stop position="0">
          <color theme="7" tint="0.40000998973846436"/>
        </stop>
        <stop position="0.5">
          <color theme="0"/>
        </stop>
        <stop position="1">
          <color theme="7" tint="0.40000998973846436"/>
        </stop>
      </gradientFill>
    </fill>
    <fill>
      <gradientFill degree="90">
        <stop position="0">
          <color theme="7" tint="0.40000998973846436"/>
        </stop>
        <stop position="0.5">
          <color theme="0"/>
        </stop>
        <stop position="1">
          <color theme="7" tint="0.40000998973846436"/>
        </stop>
      </gradientFill>
    </fill>
    <fill>
      <gradientFill degree="90">
        <stop position="0">
          <color theme="7" tint="0.40000998973846436"/>
        </stop>
        <stop position="0.5">
          <color theme="0"/>
        </stop>
        <stop position="1">
          <color theme="7" tint="0.40000998973846436"/>
        </stop>
      </gradientFill>
    </fill>
    <fill>
      <gradientFill degree="90">
        <stop position="0">
          <color theme="7" tint="0.40000998973846436"/>
        </stop>
        <stop position="0.5">
          <color theme="0"/>
        </stop>
        <stop position="1">
          <color theme="7" tint="0.40000998973846436"/>
        </stop>
      </gradientFill>
    </fill>
    <fill>
      <gradientFill degree="90">
        <stop position="0">
          <color theme="8" tint="0.40000998973846436"/>
        </stop>
        <stop position="0.5">
          <color theme="0"/>
        </stop>
        <stop position="1">
          <color theme="8" tint="0.40000998973846436"/>
        </stop>
      </gradientFill>
    </fill>
    <fill>
      <gradientFill degree="90">
        <stop position="0">
          <color theme="8" tint="0.40000998973846436"/>
        </stop>
        <stop position="0.5">
          <color theme="0"/>
        </stop>
        <stop position="1">
          <color theme="8" tint="0.40000998973846436"/>
        </stop>
      </gradientFill>
    </fill>
    <fill>
      <gradientFill degree="90">
        <stop position="0">
          <color theme="8" tint="0.40000998973846436"/>
        </stop>
        <stop position="0.5">
          <color theme="0"/>
        </stop>
        <stop position="1">
          <color theme="8" tint="0.40000998973846436"/>
        </stop>
      </gradientFill>
    </fill>
    <fill>
      <gradientFill degree="90">
        <stop position="0">
          <color theme="8" tint="0.40000998973846436"/>
        </stop>
        <stop position="0.5">
          <color theme="0"/>
        </stop>
        <stop position="1">
          <color theme="8" tint="0.40000998973846436"/>
        </stop>
      </gradientFill>
    </fill>
    <fill>
      <gradientFill degree="90">
        <stop position="0">
          <color theme="8" tint="0.40000998973846436"/>
        </stop>
        <stop position="0.5">
          <color theme="0"/>
        </stop>
        <stop position="1">
          <color theme="8" tint="0.40000998973846436"/>
        </stop>
      </gradientFill>
    </fill>
    <fill>
      <gradientFill degree="90">
        <stop position="0">
          <color theme="8" tint="0.40000998973846436"/>
        </stop>
        <stop position="0.5">
          <color theme="0"/>
        </stop>
        <stop position="1">
          <color theme="8" tint="0.40000998973846436"/>
        </stop>
      </gradientFill>
    </fill>
    <fill>
      <gradientFill degree="90">
        <stop position="0">
          <color theme="8" tint="0.40000998973846436"/>
        </stop>
        <stop position="0.5">
          <color theme="0"/>
        </stop>
        <stop position="1">
          <color theme="8" tint="0.40000998973846436"/>
        </stop>
      </gradientFill>
    </fill>
    <fill>
      <gradientFill degree="90">
        <stop position="0">
          <color theme="8" tint="0.40000998973846436"/>
        </stop>
        <stop position="0.5">
          <color theme="0"/>
        </stop>
        <stop position="1">
          <color theme="8" tint="0.40000998973846436"/>
        </stop>
      </gradientFill>
    </fill>
    <fill>
      <gradientFill degree="90">
        <stop position="0">
          <color theme="8" tint="0.40000998973846436"/>
        </stop>
        <stop position="0.5">
          <color theme="0"/>
        </stop>
        <stop position="1">
          <color theme="8" tint="0.40000998973846436"/>
        </stop>
      </gradientFill>
    </fill>
    <fill>
      <gradientFill degree="90">
        <stop position="0">
          <color theme="8" tint="0.40000998973846436"/>
        </stop>
        <stop position="0.5">
          <color theme="0"/>
        </stop>
        <stop position="1">
          <color theme="8" tint="0.40000998973846436"/>
        </stop>
      </gradientFill>
    </fill>
    <fill>
      <gradientFill degree="90">
        <stop position="0">
          <color theme="8" tint="0.40000998973846436"/>
        </stop>
        <stop position="0.5">
          <color theme="0"/>
        </stop>
        <stop position="1">
          <color theme="8" tint="0.40000998973846436"/>
        </stop>
      </gradientFill>
    </fill>
    <fill>
      <gradientFill degree="90">
        <stop position="0">
          <color theme="8" tint="-0.4980199933052063"/>
        </stop>
        <stop position="0.5">
          <color theme="0"/>
        </stop>
        <stop position="1">
          <color theme="8" tint="-0.4980199933052063"/>
        </stop>
      </gradientFill>
    </fill>
    <fill>
      <gradientFill degree="90">
        <stop position="0">
          <color theme="8" tint="-0.4980199933052063"/>
        </stop>
        <stop position="0.5">
          <color theme="0"/>
        </stop>
        <stop position="1">
          <color theme="8" tint="-0.4980199933052063"/>
        </stop>
      </gradientFill>
    </fill>
    <fill>
      <gradientFill degree="90">
        <stop position="0">
          <color theme="8" tint="-0.4980199933052063"/>
        </stop>
        <stop position="0.5">
          <color theme="0"/>
        </stop>
        <stop position="1">
          <color theme="8" tint="-0.4980199933052063"/>
        </stop>
      </gradientFill>
    </fill>
    <fill>
      <gradientFill degree="90">
        <stop position="0">
          <color theme="8" tint="-0.4980199933052063"/>
        </stop>
        <stop position="0.5">
          <color theme="0"/>
        </stop>
        <stop position="1">
          <color theme="8" tint="-0.4980199933052063"/>
        </stop>
      </gradientFill>
    </fill>
    <fill>
      <gradientFill degree="90">
        <stop position="0">
          <color theme="5" tint="0.5999900102615356"/>
        </stop>
        <stop position="0.5">
          <color theme="0"/>
        </stop>
        <stop position="1">
          <color theme="5" tint="0.5999900102615356"/>
        </stop>
      </gradientFill>
    </fill>
    <fill>
      <gradientFill degree="90">
        <stop position="0">
          <color theme="8" tint="-0.2509700059890747"/>
        </stop>
        <stop position="0.5">
          <color theme="0"/>
        </stop>
        <stop position="1">
          <color theme="8" tint="-0.2509700059890747"/>
        </stop>
      </gradientFill>
    </fill>
    <fill>
      <gradientFill degree="90">
        <stop position="0">
          <color theme="8" tint="-0.2509700059890747"/>
        </stop>
        <stop position="0.5">
          <color theme="0"/>
        </stop>
        <stop position="1">
          <color theme="8" tint="-0.2509700059890747"/>
        </stop>
      </gradientFill>
    </fill>
    <fill>
      <gradientFill degree="90">
        <stop position="0">
          <color theme="8" tint="-0.2509700059890747"/>
        </stop>
        <stop position="0.5">
          <color theme="0"/>
        </stop>
        <stop position="1">
          <color theme="8" tint="-0.2509700059890747"/>
        </stop>
      </gradientFill>
    </fill>
    <fill>
      <gradientFill degree="90">
        <stop position="0">
          <color theme="8" tint="-0.2509700059890747"/>
        </stop>
        <stop position="0.5">
          <color theme="0"/>
        </stop>
        <stop position="1">
          <color theme="8" tint="-0.2509700059890747"/>
        </stop>
      </gradientFill>
    </fill>
    <fill>
      <gradientFill degree="90">
        <stop position="0">
          <color theme="5" tint="0.5999900102615356"/>
        </stop>
        <stop position="0.5">
          <color theme="0"/>
        </stop>
        <stop position="1">
          <color theme="5" tint="0.5999900102615356"/>
        </stop>
      </gradientFill>
    </fill>
    <fill>
      <gradientFill degree="90">
        <stop position="0">
          <color theme="5" tint="0.5999900102615356"/>
        </stop>
        <stop position="0.5">
          <color theme="0"/>
        </stop>
        <stop position="1">
          <color theme="5" tint="0.5999900102615356"/>
        </stop>
      </gradientFill>
    </fill>
    <fill>
      <gradientFill degree="90">
        <stop position="0">
          <color theme="5" tint="0.5999900102615356"/>
        </stop>
        <stop position="0.5">
          <color theme="0"/>
        </stop>
        <stop position="1">
          <color theme="5" tint="0.5999900102615356"/>
        </stop>
      </gradientFill>
    </fill>
    <fill>
      <gradientFill degree="90">
        <stop position="0">
          <color theme="5" tint="0.5999900102615356"/>
        </stop>
        <stop position="0.5">
          <color theme="0"/>
        </stop>
        <stop position="1">
          <color theme="5" tint="0.5999900102615356"/>
        </stop>
      </gradientFill>
    </fill>
    <fill>
      <gradientFill degree="90">
        <stop position="0">
          <color theme="5" tint="0.5999900102615356"/>
        </stop>
        <stop position="0.5">
          <color theme="0"/>
        </stop>
        <stop position="1">
          <color theme="5" tint="0.5999900102615356"/>
        </stop>
      </gradientFill>
    </fill>
    <fill>
      <gradientFill degree="90">
        <stop position="0">
          <color theme="8" tint="-0.2509700059890747"/>
        </stop>
        <stop position="0.5">
          <color theme="0"/>
        </stop>
        <stop position="1">
          <color theme="8" tint="-0.2509700059890747"/>
        </stop>
      </gradientFill>
    </fill>
    <fill>
      <gradientFill degree="90">
        <stop position="0">
          <color theme="8" tint="-0.2509700059890747"/>
        </stop>
        <stop position="0.5">
          <color theme="0"/>
        </stop>
        <stop position="1">
          <color theme="8" tint="-0.2509700059890747"/>
        </stop>
      </gradientFill>
    </fill>
    <fill>
      <gradientFill degree="90">
        <stop position="0">
          <color theme="8" tint="-0.2509700059890747"/>
        </stop>
        <stop position="0.5">
          <color theme="0"/>
        </stop>
        <stop position="1">
          <color theme="8" tint="-0.2509700059890747"/>
        </stop>
      </gradientFill>
    </fill>
    <fill>
      <gradientFill degree="90">
        <stop position="0">
          <color theme="8" tint="-0.2509700059890747"/>
        </stop>
        <stop position="0.5">
          <color theme="0"/>
        </stop>
        <stop position="1">
          <color theme="8" tint="-0.2509700059890747"/>
        </stop>
      </gradientFill>
    </fill>
    <fill>
      <gradientFill degree="90">
        <stop position="0">
          <color theme="8" tint="-0.2509700059890747"/>
        </stop>
        <stop position="0.5">
          <color theme="0"/>
        </stop>
        <stop position="1">
          <color theme="8" tint="-0.2509700059890747"/>
        </stop>
      </gradientFill>
    </fill>
    <fill>
      <gradientFill degree="90">
        <stop position="0">
          <color theme="8" tint="-0.2509700059890747"/>
        </stop>
        <stop position="0.5">
          <color theme="0"/>
        </stop>
        <stop position="1">
          <color theme="8" tint="-0.2509700059890747"/>
        </stop>
      </gradientFill>
    </fill>
    <fill>
      <gradientFill degree="90">
        <stop position="0">
          <color theme="8" tint="-0.2509700059890747"/>
        </stop>
        <stop position="0.5">
          <color theme="0"/>
        </stop>
        <stop position="1">
          <color theme="8" tint="-0.2509700059890747"/>
        </stop>
      </gradientFill>
    </fill>
    <fill>
      <gradientFill degree="90">
        <stop position="0">
          <color theme="8" tint="0.40000998973846436"/>
        </stop>
        <stop position="0.5">
          <color theme="0"/>
        </stop>
        <stop position="1">
          <color theme="8" tint="0.40000998973846436"/>
        </stop>
      </gradientFill>
    </fill>
    <fill>
      <gradientFill degree="90">
        <stop position="0">
          <color theme="8" tint="0.40000998973846436"/>
        </stop>
        <stop position="0.5">
          <color theme="0"/>
        </stop>
        <stop position="1">
          <color theme="8" tint="0.40000998973846436"/>
        </stop>
      </gradientFill>
    </fill>
    <fill>
      <gradientFill degree="90">
        <stop position="0">
          <color theme="8" tint="0.40000998973846436"/>
        </stop>
        <stop position="0.5">
          <color theme="0"/>
        </stop>
        <stop position="1">
          <color theme="8" tint="0.40000998973846436"/>
        </stop>
      </gradientFill>
    </fill>
    <fill>
      <gradientFill degree="90">
        <stop position="0">
          <color theme="8" tint="-0.2509700059890747"/>
        </stop>
        <stop position="0.5">
          <color theme="8" tint="0.8000100255012512"/>
        </stop>
        <stop position="1">
          <color theme="8" tint="-0.2509700059890747"/>
        </stop>
      </gradientFill>
    </fill>
    <fill>
      <gradientFill degree="90">
        <stop position="0">
          <color theme="6" tint="0.40000998973846436"/>
        </stop>
        <stop position="0.5">
          <color theme="0"/>
        </stop>
        <stop position="1">
          <color theme="6" tint="0.40000998973846436"/>
        </stop>
      </gradientFill>
    </fill>
    <fill>
      <gradientFill degree="90">
        <stop position="0">
          <color theme="7" tint="0.5999900102615356"/>
        </stop>
        <stop position="0.5">
          <color theme="0"/>
        </stop>
        <stop position="1">
          <color theme="7" tint="0.5999900102615356"/>
        </stop>
      </gradientFill>
    </fill>
    <fill>
      <gradientFill degree="90">
        <stop position="0">
          <color theme="7" tint="0.5999900102615356"/>
        </stop>
        <stop position="0.5">
          <color theme="0"/>
        </stop>
        <stop position="1">
          <color theme="7" tint="0.5999900102615356"/>
        </stop>
      </gradientFill>
    </fill>
    <fill>
      <gradientFill degree="90">
        <stop position="0">
          <color theme="7" tint="0.5999900102615356"/>
        </stop>
        <stop position="0.5">
          <color theme="0"/>
        </stop>
        <stop position="1">
          <color theme="7" tint="0.5999900102615356"/>
        </stop>
      </gradientFill>
    </fill>
    <fill>
      <gradientFill degree="90">
        <stop position="0">
          <color theme="7" tint="0.5999900102615356"/>
        </stop>
        <stop position="0.5">
          <color theme="0"/>
        </stop>
        <stop position="1">
          <color theme="7" tint="0.5999900102615356"/>
        </stop>
      </gradientFill>
    </fill>
    <fill>
      <gradientFill degree="90">
        <stop position="0">
          <color theme="6" tint="-0.2509700059890747"/>
        </stop>
        <stop position="0.5">
          <color theme="0"/>
        </stop>
        <stop position="1">
          <color theme="6" tint="-0.2509700059890747"/>
        </stop>
      </gradientFill>
    </fill>
    <fill>
      <gradientFill degree="90">
        <stop position="0">
          <color theme="6" tint="0.40000998973846436"/>
        </stop>
        <stop position="0.5">
          <color theme="0"/>
        </stop>
        <stop position="1">
          <color theme="6" tint="0.40000998973846436"/>
        </stop>
      </gradientFill>
    </fill>
    <fill>
      <gradientFill degree="90">
        <stop position="0">
          <color theme="6" tint="0.8000100255012512"/>
        </stop>
        <stop position="0.5">
          <color theme="0"/>
        </stop>
        <stop position="1">
          <color theme="6" tint="0.8000100255012512"/>
        </stop>
      </gradientFill>
    </fill>
    <fill>
      <gradientFill degree="90">
        <stop position="0">
          <color theme="6" tint="0.8000100255012512"/>
        </stop>
        <stop position="0.5">
          <color theme="0"/>
        </stop>
        <stop position="1">
          <color theme="6" tint="0.8000100255012512"/>
        </stop>
      </gradientFill>
    </fill>
    <fill>
      <gradientFill degree="90">
        <stop position="0">
          <color theme="6" tint="0.8000100255012512"/>
        </stop>
        <stop position="0.5">
          <color theme="0"/>
        </stop>
        <stop position="1">
          <color theme="6" tint="0.8000100255012512"/>
        </stop>
      </gradientFill>
    </fill>
    <fill>
      <gradientFill degree="90">
        <stop position="0">
          <color theme="6" tint="0.5999900102615356"/>
        </stop>
        <stop position="0.5">
          <color theme="0"/>
        </stop>
        <stop position="1">
          <color theme="6" tint="0.5999900102615356"/>
        </stop>
      </gradientFill>
    </fill>
    <fill>
      <gradientFill degree="90">
        <stop position="0">
          <color theme="6" tint="0.5999900102615356"/>
        </stop>
        <stop position="0.5">
          <color theme="0"/>
        </stop>
        <stop position="1">
          <color theme="6" tint="0.5999900102615356"/>
        </stop>
      </gradientFill>
    </fill>
    <fill>
      <gradientFill degree="90">
        <stop position="0">
          <color theme="6" tint="0.5999900102615356"/>
        </stop>
        <stop position="0.5">
          <color theme="0"/>
        </stop>
        <stop position="1">
          <color theme="6" tint="0.5999900102615356"/>
        </stop>
      </gradientFill>
    </fill>
    <fill>
      <patternFill patternType="solid">
        <fgColor rgb="FFFFFF00"/>
        <bgColor indexed="64"/>
      </patternFill>
    </fill>
    <fill>
      <gradientFill degree="90">
        <stop position="0">
          <color theme="6" tint="0.5999900102615356"/>
        </stop>
        <stop position="0.5">
          <color theme="0"/>
        </stop>
        <stop position="1">
          <color theme="6" tint="0.5999900102615356"/>
        </stop>
      </gradientFill>
    </fill>
    <fill>
      <gradientFill degree="90">
        <stop position="0">
          <color theme="6" tint="0.5999900102615356"/>
        </stop>
        <stop position="0.5">
          <color theme="0"/>
        </stop>
        <stop position="1">
          <color theme="6" tint="0.5999900102615356"/>
        </stop>
      </gradientFill>
    </fill>
    <fill>
      <gradientFill degree="90">
        <stop position="0">
          <color theme="6" tint="0.5999900102615356"/>
        </stop>
        <stop position="0.5">
          <color theme="0"/>
        </stop>
        <stop position="1">
          <color theme="6" tint="0.5999900102615356"/>
        </stop>
      </gradientFill>
    </fill>
    <fill>
      <gradientFill degree="90">
        <stop position="0">
          <color theme="6" tint="0.5999900102615356"/>
        </stop>
        <stop position="0.5">
          <color theme="0"/>
        </stop>
        <stop position="1">
          <color theme="6" tint="0.5999900102615356"/>
        </stop>
      </gradientFill>
    </fill>
    <fill>
      <gradientFill degree="90">
        <stop position="0">
          <color theme="6" tint="0.5999900102615356"/>
        </stop>
        <stop position="0.5">
          <color theme="0"/>
        </stop>
        <stop position="1">
          <color theme="6" tint="0.5999900102615356"/>
        </stop>
      </gradientFill>
    </fill>
    <fill>
      <gradientFill degree="90">
        <stop position="0">
          <color theme="6" tint="0.5999900102615356"/>
        </stop>
        <stop position="0.5">
          <color theme="0"/>
        </stop>
        <stop position="1">
          <color theme="6" tint="0.5999900102615356"/>
        </stop>
      </gradientFill>
    </fill>
    <fill>
      <gradientFill degree="90">
        <stop position="0">
          <color theme="3" tint="0.8000100255012512"/>
        </stop>
        <stop position="0.5">
          <color theme="0"/>
        </stop>
        <stop position="1">
          <color theme="3" tint="0.8000100255012512"/>
        </stop>
      </gradientFill>
    </fill>
    <fill>
      <gradientFill degree="90">
        <stop position="0">
          <color theme="3" tint="0.8000100255012512"/>
        </stop>
        <stop position="0.5">
          <color theme="0"/>
        </stop>
        <stop position="1">
          <color theme="3" tint="0.8000100255012512"/>
        </stop>
      </gradientFill>
    </fill>
    <fill>
      <gradientFill degree="90">
        <stop position="0">
          <color theme="3" tint="0.8000100255012512"/>
        </stop>
        <stop position="0.5">
          <color theme="0"/>
        </stop>
        <stop position="1">
          <color theme="3" tint="0.8000100255012512"/>
        </stop>
      </gradientFill>
    </fill>
    <fill>
      <gradientFill degree="90">
        <stop position="0">
          <color theme="5" tint="0.5999900102615356"/>
        </stop>
        <stop position="0.5">
          <color theme="0"/>
        </stop>
        <stop position="1">
          <color theme="5" tint="0.5999900102615356"/>
        </stop>
      </gradientFill>
    </fill>
    <fill>
      <gradientFill degree="90">
        <stop position="0">
          <color theme="5" tint="0.5999900102615356"/>
        </stop>
        <stop position="0.5">
          <color theme="0"/>
        </stop>
        <stop position="1">
          <color theme="5" tint="0.5999900102615356"/>
        </stop>
      </gradientFill>
    </fill>
    <fill>
      <gradientFill degree="90">
        <stop position="0">
          <color theme="5" tint="0.5999900102615356"/>
        </stop>
        <stop position="0.5">
          <color theme="0"/>
        </stop>
        <stop position="1">
          <color theme="5" tint="0.5999900102615356"/>
        </stop>
      </gradientFill>
    </fill>
    <fill>
      <patternFill patternType="solid">
        <fgColor theme="0" tint="-0.04997999966144562"/>
        <bgColor indexed="64"/>
      </patternFill>
    </fill>
    <fill>
      <gradientFill degree="90">
        <stop position="0">
          <color theme="5" tint="-0.2509700059890747"/>
        </stop>
        <stop position="0.5">
          <color theme="0"/>
        </stop>
        <stop position="1">
          <color theme="5" tint="-0.2509700059890747"/>
        </stop>
      </gradientFill>
    </fill>
    <fill>
      <gradientFill degree="90">
        <stop position="0">
          <color theme="3" tint="-0.2509700059890747"/>
        </stop>
        <stop position="0.5">
          <color theme="3" tint="0.5999900102615356"/>
        </stop>
        <stop position="1">
          <color theme="3" tint="-0.2509700059890747"/>
        </stop>
      </gradientFill>
    </fill>
    <fill>
      <gradientFill degree="90">
        <stop position="0">
          <color theme="3" tint="-0.2509700059890747"/>
        </stop>
        <stop position="0.5">
          <color theme="3" tint="0.5999900102615356"/>
        </stop>
        <stop position="1">
          <color theme="3" tint="-0.2509700059890747"/>
        </stop>
      </gradientFill>
    </fill>
    <fill>
      <gradientFill degree="90">
        <stop position="0">
          <color theme="3" tint="0.8000100255012512"/>
        </stop>
        <stop position="0.5">
          <color theme="0"/>
        </stop>
        <stop position="1">
          <color theme="3" tint="0.8000100255012512"/>
        </stop>
      </gradientFill>
    </fill>
    <fill>
      <gradientFill degree="90">
        <stop position="0">
          <color theme="3" tint="0.8000100255012512"/>
        </stop>
        <stop position="0.5">
          <color theme="0"/>
        </stop>
        <stop position="1">
          <color theme="3" tint="0.8000100255012512"/>
        </stop>
      </gradientFill>
    </fill>
    <fill>
      <gradientFill degree="90">
        <stop position="0">
          <color theme="3" tint="0.8000100255012512"/>
        </stop>
        <stop position="0.5">
          <color theme="0"/>
        </stop>
        <stop position="1">
          <color theme="3" tint="0.8000100255012512"/>
        </stop>
      </gradientFill>
    </fill>
    <fill>
      <gradientFill degree="90">
        <stop position="0">
          <color theme="3" tint="-0.2509700059890747"/>
        </stop>
        <stop position="0.5">
          <color theme="3" tint="0.5999900102615356"/>
        </stop>
        <stop position="1">
          <color theme="3" tint="-0.2509700059890747"/>
        </stop>
      </gradientFill>
    </fill>
    <fill>
      <gradientFill degree="90">
        <stop position="0">
          <color theme="3" tint="-0.2509700059890747"/>
        </stop>
        <stop position="0.5">
          <color theme="3" tint="0.5999900102615356"/>
        </stop>
        <stop position="1">
          <color theme="3" tint="-0.2509700059890747"/>
        </stop>
      </gradientFill>
    </fill>
    <fill>
      <gradientFill degree="90">
        <stop position="0">
          <color theme="3" tint="-0.2509700059890747"/>
        </stop>
        <stop position="0.5">
          <color theme="3" tint="0.5999900102615356"/>
        </stop>
        <stop position="1">
          <color theme="3" tint="-0.2509700059890747"/>
        </stop>
      </gradientFill>
    </fill>
    <fill>
      <gradientFill degree="90">
        <stop position="0">
          <color theme="3" tint="0.8000100255012512"/>
        </stop>
        <stop position="0.5">
          <color theme="0"/>
        </stop>
        <stop position="1">
          <color theme="3" tint="0.8000100255012512"/>
        </stop>
      </gradientFill>
    </fill>
    <fill>
      <gradientFill degree="90">
        <stop position="0">
          <color theme="3" tint="0.8000100255012512"/>
        </stop>
        <stop position="0.5">
          <color theme="0"/>
        </stop>
        <stop position="1">
          <color theme="3" tint="0.8000100255012512"/>
        </stop>
      </gradientFill>
    </fill>
    <fill>
      <gradientFill degree="90">
        <stop position="0">
          <color theme="3" tint="0.8000100255012512"/>
        </stop>
        <stop position="0.5">
          <color theme="0"/>
        </stop>
        <stop position="1">
          <color theme="3" tint="0.8000100255012512"/>
        </stop>
      </gradientFill>
    </fill>
    <fill>
      <gradientFill degree="90">
        <stop position="0">
          <color theme="4" tint="0.8000100255012512"/>
        </stop>
        <stop position="0.5">
          <color theme="0"/>
        </stop>
        <stop position="1">
          <color theme="4" tint="0.8000100255012512"/>
        </stop>
      </gradientFill>
    </fill>
    <fill>
      <gradientFill degree="90">
        <stop position="0">
          <color theme="4" tint="0.8000100255012512"/>
        </stop>
        <stop position="0.5">
          <color theme="0"/>
        </stop>
        <stop position="1">
          <color theme="4" tint="0.8000100255012512"/>
        </stop>
      </gradientFill>
    </fill>
    <fill>
      <gradientFill degree="90">
        <stop position="0">
          <color theme="4" tint="0.8000100255012512"/>
        </stop>
        <stop position="0.5">
          <color theme="0"/>
        </stop>
        <stop position="1">
          <color theme="4" tint="0.8000100255012512"/>
        </stop>
      </gradientFill>
    </fill>
    <fill>
      <gradientFill degree="90">
        <stop position="0">
          <color theme="4" tint="-0.4980199933052063"/>
        </stop>
        <stop position="0.5">
          <color theme="0"/>
        </stop>
        <stop position="1">
          <color theme="4" tint="-0.4980199933052063"/>
        </stop>
      </gradientFill>
    </fill>
    <fill>
      <gradientFill degree="90">
        <stop position="0">
          <color theme="4" tint="-0.4980199933052063"/>
        </stop>
        <stop position="0.5">
          <color theme="0"/>
        </stop>
        <stop position="1">
          <color theme="4" tint="-0.4980199933052063"/>
        </stop>
      </gradientFill>
    </fill>
    <fill>
      <gradientFill degree="90">
        <stop position="0">
          <color theme="4" tint="0.5999900102615356"/>
        </stop>
        <stop position="0.5">
          <color theme="0"/>
        </stop>
        <stop position="1">
          <color theme="4" tint="0.5999900102615356"/>
        </stop>
      </gradientFill>
    </fill>
    <fill>
      <gradientFill degree="90">
        <stop position="0">
          <color theme="4" tint="0.5999900102615356"/>
        </stop>
        <stop position="0.5">
          <color theme="0"/>
        </stop>
        <stop position="1">
          <color theme="4" tint="0.5999900102615356"/>
        </stop>
      </gradientFill>
    </fill>
    <fill>
      <gradientFill degree="90">
        <stop position="0">
          <color theme="4" tint="0.5999900102615356"/>
        </stop>
        <stop position="0.5">
          <color theme="0"/>
        </stop>
        <stop position="1">
          <color theme="4" tint="0.5999900102615356"/>
        </stop>
      </gradientFill>
    </fill>
    <fill>
      <gradientFill degree="90">
        <stop position="0">
          <color theme="4" tint="0.5999900102615356"/>
        </stop>
        <stop position="0.5">
          <color theme="0"/>
        </stop>
        <stop position="1">
          <color theme="4" tint="0.5999900102615356"/>
        </stop>
      </gradientFill>
    </fill>
    <fill>
      <gradientFill degree="90">
        <stop position="0">
          <color theme="5" tint="0.5999900102615356"/>
        </stop>
        <stop position="0.5">
          <color theme="0"/>
        </stop>
        <stop position="1">
          <color theme="5" tint="0.5999900102615356"/>
        </stop>
      </gradientFill>
    </fill>
    <fill>
      <gradientFill degree="90">
        <stop position="0">
          <color theme="5" tint="0.5999900102615356"/>
        </stop>
        <stop position="0.5">
          <color theme="0"/>
        </stop>
        <stop position="1">
          <color theme="5" tint="0.5999900102615356"/>
        </stop>
      </gradientFill>
    </fill>
    <fill>
      <gradientFill degree="90">
        <stop position="0">
          <color theme="5" tint="0.5999900102615356"/>
        </stop>
        <stop position="0.5">
          <color theme="0"/>
        </stop>
        <stop position="1">
          <color theme="5" tint="0.5999900102615356"/>
        </stop>
      </gradientFill>
    </fill>
    <fill>
      <gradientFill degree="90">
        <stop position="0">
          <color rgb="FFFF0000"/>
        </stop>
        <stop position="0.5">
          <color theme="1"/>
        </stop>
        <stop position="1">
          <color rgb="FFFF0000"/>
        </stop>
      </gradientFill>
    </fill>
    <fill>
      <gradientFill degree="90">
        <stop position="0">
          <color theme="5" tint="0.8000100255012512"/>
        </stop>
        <stop position="0.5">
          <color theme="0"/>
        </stop>
        <stop position="1">
          <color theme="5" tint="0.8000100255012512"/>
        </stop>
      </gradientFill>
    </fill>
    <fill>
      <gradientFill degree="90">
        <stop position="0">
          <color theme="5" tint="0.8000100255012512"/>
        </stop>
        <stop position="0.5">
          <color theme="0"/>
        </stop>
        <stop position="1">
          <color theme="5" tint="0.8000100255012512"/>
        </stop>
      </gradientFill>
    </fill>
    <fill>
      <gradientFill degree="90">
        <stop position="0">
          <color rgb="FFFF0000"/>
        </stop>
        <stop position="0.5">
          <color theme="1"/>
        </stop>
        <stop position="1">
          <color rgb="FFFF0000"/>
        </stop>
      </gradientFill>
    </fill>
    <fill>
      <gradientFill degree="90">
        <stop position="0">
          <color rgb="FFFF0000"/>
        </stop>
        <stop position="0.5">
          <color theme="1"/>
        </stop>
        <stop position="1">
          <color rgb="FFFF0000"/>
        </stop>
      </gradientFill>
    </fill>
    <fill>
      <gradientFill degree="90">
        <stop position="0">
          <color rgb="FFFF0000"/>
        </stop>
        <stop position="0.5">
          <color theme="1"/>
        </stop>
        <stop position="1">
          <color rgb="FFFF0000"/>
        </stop>
      </gradientFill>
    </fill>
    <fill>
      <gradientFill degree="90">
        <stop position="0">
          <color theme="3" tint="-0.2509700059890747"/>
        </stop>
        <stop position="0.5">
          <color theme="3" tint="0.40000998973846436"/>
        </stop>
        <stop position="1">
          <color theme="3" tint="-0.2509700059890747"/>
        </stop>
      </gradientFill>
    </fill>
    <fill>
      <gradientFill degree="90">
        <stop position="0">
          <color theme="3" tint="-0.2509700059890747"/>
        </stop>
        <stop position="0.5">
          <color theme="3" tint="0.40000998973846436"/>
        </stop>
        <stop position="1">
          <color theme="3" tint="-0.2509700059890747"/>
        </stop>
      </gradientFill>
    </fill>
    <fill>
      <gradientFill degree="90">
        <stop position="0">
          <color theme="3" tint="-0.2509700059890747"/>
        </stop>
        <stop position="0.5">
          <color theme="3" tint="0.40000998973846436"/>
        </stop>
        <stop position="1">
          <color theme="3" tint="-0.2509700059890747"/>
        </stop>
      </gradientFill>
    </fill>
    <fill>
      <gradientFill degree="90">
        <stop position="0">
          <color theme="3" tint="-0.2509700059890747"/>
        </stop>
        <stop position="0.5">
          <color theme="3" tint="0.40000998973846436"/>
        </stop>
        <stop position="1">
          <color theme="3" tint="-0.2509700059890747"/>
        </stop>
      </gradientFill>
    </fill>
    <fill>
      <gradientFill degree="90">
        <stop position="0">
          <color theme="3" tint="0.5999900102615356"/>
        </stop>
        <stop position="1">
          <color theme="3" tint="0.8000100255012512"/>
        </stop>
      </gradientFill>
    </fill>
    <fill>
      <gradientFill degree="90">
        <stop position="0">
          <color theme="6" tint="0.8000100255012512"/>
        </stop>
        <stop position="0.5">
          <color theme="0"/>
        </stop>
        <stop position="1">
          <color theme="6" tint="0.8000100255012512"/>
        </stop>
      </gradientFill>
    </fill>
    <fill>
      <gradientFill degree="90">
        <stop position="0">
          <color theme="3" tint="0.5999900102615356"/>
        </stop>
        <stop position="1">
          <color theme="3" tint="0.8000100255012512"/>
        </stop>
      </gradientFill>
    </fill>
    <fill>
      <gradientFill degree="90">
        <stop position="0">
          <color theme="6" tint="0.8000100255012512"/>
        </stop>
        <stop position="0.5">
          <color theme="0"/>
        </stop>
        <stop position="1">
          <color theme="6" tint="0.8000100255012512"/>
        </stop>
      </gradientFill>
    </fill>
    <fill>
      <gradientFill degree="90">
        <stop position="0">
          <color theme="6" tint="0.8000100255012512"/>
        </stop>
        <stop position="0.5">
          <color theme="0"/>
        </stop>
        <stop position="1">
          <color theme="6" tint="0.8000100255012512"/>
        </stop>
      </gradientFill>
    </fill>
    <fill>
      <gradientFill degree="90">
        <stop position="0">
          <color theme="6" tint="-0.2509700059890747"/>
        </stop>
        <stop position="0.5">
          <color theme="6" tint="0.8000100255012512"/>
        </stop>
        <stop position="1">
          <color theme="6" tint="-0.2509700059890747"/>
        </stop>
      </gradientFill>
    </fill>
    <fill>
      <gradientFill degree="90">
        <stop position="0">
          <color theme="6" tint="-0.2509700059890747"/>
        </stop>
        <stop position="0.5">
          <color theme="6" tint="0.8000100255012512"/>
        </stop>
        <stop position="1">
          <color theme="6" tint="-0.2509700059890747"/>
        </stop>
      </gradientFill>
    </fill>
    <fill>
      <gradientFill degree="90">
        <stop position="0">
          <color theme="6" tint="-0.2509700059890747"/>
        </stop>
        <stop position="0.5">
          <color theme="6" tint="0.8000100255012512"/>
        </stop>
        <stop position="1">
          <color theme="6" tint="-0.2509700059890747"/>
        </stop>
      </gradientFill>
    </fill>
    <fill>
      <gradientFill degree="90">
        <stop position="0">
          <color theme="6" tint="-0.2509700059890747"/>
        </stop>
        <stop position="0.5">
          <color theme="6" tint="0.8000100255012512"/>
        </stop>
        <stop position="1">
          <color theme="6" tint="-0.2509700059890747"/>
        </stop>
      </gradientFill>
    </fill>
    <fill>
      <gradientFill degree="90">
        <stop position="0">
          <color theme="3" tint="0.5999900102615356"/>
        </stop>
        <stop position="1">
          <color theme="3" tint="0.8000100255012512"/>
        </stop>
      </gradientFill>
    </fill>
    <fill>
      <gradientFill degree="90">
        <stop position="0">
          <color theme="3" tint="0.5999900102615356"/>
        </stop>
        <stop position="1">
          <color theme="3" tint="0.8000100255012512"/>
        </stop>
      </gradientFill>
    </fill>
    <fill>
      <gradientFill degree="90">
        <stop position="0">
          <color theme="3" tint="0.5999900102615356"/>
        </stop>
        <stop position="1">
          <color theme="3" tint="0.8000100255012512"/>
        </stop>
      </gradientFill>
    </fill>
    <fill>
      <gradientFill degree="90">
        <stop position="0">
          <color theme="6" tint="0.8000100255012512"/>
        </stop>
        <stop position="0.5">
          <color theme="0"/>
        </stop>
        <stop position="1">
          <color theme="6" tint="0.8000100255012512"/>
        </stop>
      </gradientFill>
    </fill>
    <fill>
      <gradientFill degree="90">
        <stop position="0">
          <color theme="3" tint="-0.2509700059890747"/>
        </stop>
        <stop position="0.5">
          <color theme="3" tint="0.40000998973846436"/>
        </stop>
        <stop position="1">
          <color theme="3" tint="-0.2509700059890747"/>
        </stop>
      </gradientFill>
    </fill>
    <fill>
      <gradientFill degree="90">
        <stop position="0">
          <color theme="3" tint="-0.2509700059890747"/>
        </stop>
        <stop position="0.5">
          <color theme="3" tint="0.40000998973846436"/>
        </stop>
        <stop position="1">
          <color theme="3" tint="-0.2509700059890747"/>
        </stop>
      </gradientFill>
    </fill>
    <fill>
      <gradientFill degree="90">
        <stop position="0">
          <color theme="3" tint="-0.2509700059890747"/>
        </stop>
        <stop position="0.5">
          <color theme="3" tint="0.40000998973846436"/>
        </stop>
        <stop position="1">
          <color theme="3" tint="-0.2509700059890747"/>
        </stop>
      </gradientFill>
    </fill>
    <fill>
      <gradientFill degree="90">
        <stop position="0">
          <color theme="9" tint="0.40000998973846436"/>
        </stop>
        <stop position="0.5">
          <color theme="0"/>
        </stop>
        <stop position="1">
          <color theme="9" tint="0.40000998973846436"/>
        </stop>
      </gradientFill>
    </fill>
    <fill>
      <gradientFill degree="90">
        <stop position="0">
          <color theme="9" tint="0.40000998973846436"/>
        </stop>
        <stop position="0.5">
          <color theme="0"/>
        </stop>
        <stop position="1">
          <color theme="9" tint="0.40000998973846436"/>
        </stop>
      </gradientFill>
    </fill>
    <fill>
      <gradientFill degree="90">
        <stop position="0">
          <color theme="9" tint="0.40000998973846436"/>
        </stop>
        <stop position="0.5">
          <color theme="0"/>
        </stop>
        <stop position="1">
          <color theme="9" tint="0.40000998973846436"/>
        </stop>
      </gradientFill>
    </fill>
    <fill>
      <gradientFill degree="90">
        <stop position="0">
          <color theme="9" tint="0.5999900102615356"/>
        </stop>
        <stop position="0.5">
          <color theme="0"/>
        </stop>
        <stop position="1">
          <color theme="9" tint="0.5999900102615356"/>
        </stop>
      </gradientFill>
    </fill>
    <fill>
      <gradientFill degree="90">
        <stop position="0">
          <color theme="9" tint="0.5999900102615356"/>
        </stop>
        <stop position="0.5">
          <color theme="0"/>
        </stop>
        <stop position="1">
          <color theme="9" tint="0.5999900102615356"/>
        </stop>
      </gradientFill>
    </fill>
    <fill>
      <gradientFill degree="90">
        <stop position="0">
          <color theme="5" tint="0.8000100255012512"/>
        </stop>
        <stop position="0.5">
          <color theme="0"/>
        </stop>
        <stop position="1">
          <color theme="5" tint="0.8000100255012512"/>
        </stop>
      </gradientFill>
    </fill>
    <fill>
      <gradientFill degree="90">
        <stop position="0">
          <color theme="5" tint="0.8000100255012512"/>
        </stop>
        <stop position="0.5">
          <color theme="0"/>
        </stop>
        <stop position="1">
          <color theme="5" tint="0.8000100255012512"/>
        </stop>
      </gradientFill>
    </fill>
    <fill>
      <gradientFill degree="90">
        <stop position="0">
          <color theme="5" tint="0.8000100255012512"/>
        </stop>
        <stop position="0.5">
          <color theme="0"/>
        </stop>
        <stop position="1">
          <color theme="5" tint="0.8000100255012512"/>
        </stop>
      </gradientFill>
    </fill>
    <fill>
      <gradientFill degree="90">
        <stop position="0">
          <color theme="5" tint="0.8000100255012512"/>
        </stop>
        <stop position="0.5">
          <color theme="0"/>
        </stop>
        <stop position="1">
          <color theme="5" tint="0.8000100255012512"/>
        </stop>
      </gradientFill>
    </fill>
    <fill>
      <gradientFill degree="90">
        <stop position="0">
          <color theme="5" tint="0.8000100255012512"/>
        </stop>
        <stop position="0.5">
          <color theme="0"/>
        </stop>
        <stop position="1">
          <color theme="5" tint="0.8000100255012512"/>
        </stop>
      </gradientFill>
    </fill>
    <fill>
      <gradientFill degree="90">
        <stop position="0">
          <color theme="5" tint="0.8000100255012512"/>
        </stop>
        <stop position="0.5">
          <color theme="0"/>
        </stop>
        <stop position="1">
          <color theme="5" tint="0.8000100255012512"/>
        </stop>
      </gradientFill>
    </fill>
    <fill>
      <gradientFill degree="90">
        <stop position="0">
          <color theme="6" tint="0.8000100255012512"/>
        </stop>
        <stop position="0.5">
          <color theme="0"/>
        </stop>
        <stop position="1">
          <color theme="6" tint="0.8000100255012512"/>
        </stop>
      </gradientFill>
    </fill>
    <fill>
      <gradientFill degree="90">
        <stop position="0">
          <color theme="6" tint="0.8000100255012512"/>
        </stop>
        <stop position="0.5">
          <color theme="0"/>
        </stop>
        <stop position="1">
          <color theme="6" tint="0.8000100255012512"/>
        </stop>
      </gradientFill>
    </fill>
    <fill>
      <gradientFill degree="90">
        <stop position="0">
          <color theme="6" tint="0.8000100255012512"/>
        </stop>
        <stop position="0.5">
          <color theme="0"/>
        </stop>
        <stop position="1">
          <color theme="6" tint="0.8000100255012512"/>
        </stop>
      </gradientFill>
    </fill>
    <fill>
      <gradientFill degree="90">
        <stop position="0">
          <color theme="6" tint="0.8000100255012512"/>
        </stop>
        <stop position="0.5">
          <color theme="0"/>
        </stop>
        <stop position="1">
          <color theme="6" tint="0.8000100255012512"/>
        </stop>
      </gradientFill>
    </fill>
    <fill>
      <gradientFill degree="90">
        <stop position="0">
          <color theme="6" tint="0.8000100255012512"/>
        </stop>
        <stop position="0.5">
          <color theme="0"/>
        </stop>
        <stop position="1">
          <color theme="6" tint="0.8000100255012512"/>
        </stop>
      </gradientFill>
    </fill>
    <fill>
      <gradientFill degree="90">
        <stop position="0">
          <color theme="6" tint="0.8000100255012512"/>
        </stop>
        <stop position="0.5">
          <color theme="0"/>
        </stop>
        <stop position="1">
          <color theme="6" tint="0.8000100255012512"/>
        </stop>
      </gradientFill>
    </fill>
    <fill>
      <gradientFill degree="90">
        <stop position="0">
          <color theme="6" tint="0.8000100255012512"/>
        </stop>
        <stop position="0.5">
          <color theme="0"/>
        </stop>
        <stop position="1">
          <color theme="6" tint="0.8000100255012512"/>
        </stop>
      </gradientFill>
    </fill>
    <fill>
      <gradientFill degree="90">
        <stop position="0">
          <color theme="6" tint="0.8000100255012512"/>
        </stop>
        <stop position="0.5">
          <color theme="0"/>
        </stop>
        <stop position="1">
          <color theme="6" tint="0.8000100255012512"/>
        </stop>
      </gradientFill>
    </fill>
    <fill>
      <gradientFill degree="90">
        <stop position="0">
          <color theme="6" tint="0.8000100255012512"/>
        </stop>
        <stop position="0.5">
          <color theme="0"/>
        </stop>
        <stop position="1">
          <color theme="6" tint="0.8000100255012512"/>
        </stop>
      </gradientFill>
    </fill>
    <fill>
      <gradientFill degree="90">
        <stop position="0">
          <color theme="6" tint="0.8000100255012512"/>
        </stop>
        <stop position="0.5">
          <color theme="0"/>
        </stop>
        <stop position="1">
          <color theme="6" tint="0.8000100255012512"/>
        </stop>
      </gradientFill>
    </fill>
    <fill>
      <gradientFill degree="90">
        <stop position="0">
          <color theme="6" tint="0.8000100255012512"/>
        </stop>
        <stop position="0.5">
          <color theme="0"/>
        </stop>
        <stop position="1">
          <color theme="6" tint="0.8000100255012512"/>
        </stop>
      </gradientFill>
    </fill>
    <fill>
      <gradientFill degree="90">
        <stop position="0">
          <color theme="6" tint="0.8000100255012512"/>
        </stop>
        <stop position="0.5">
          <color theme="0"/>
        </stop>
        <stop position="1">
          <color theme="6" tint="0.8000100255012512"/>
        </stop>
      </gradientFill>
    </fill>
    <fill>
      <gradientFill degree="90">
        <stop position="0">
          <color theme="6" tint="0.8000100255012512"/>
        </stop>
        <stop position="0.5">
          <color theme="0"/>
        </stop>
        <stop position="1">
          <color theme="6" tint="0.8000100255012512"/>
        </stop>
      </gradientFill>
    </fill>
    <fill>
      <gradientFill degree="90">
        <stop position="0">
          <color theme="6" tint="0.8000100255012512"/>
        </stop>
        <stop position="0.5">
          <color theme="0"/>
        </stop>
        <stop position="1">
          <color theme="6" tint="0.8000100255012512"/>
        </stop>
      </gradientFill>
    </fill>
    <fill>
      <gradientFill degree="90">
        <stop position="0">
          <color theme="6" tint="0.8000100255012512"/>
        </stop>
        <stop position="0.5">
          <color theme="0"/>
        </stop>
        <stop position="1">
          <color theme="6" tint="0.8000100255012512"/>
        </stop>
      </gradientFill>
    </fill>
    <fill>
      <gradientFill degree="90">
        <stop position="0">
          <color theme="6" tint="0.8000100255012512"/>
        </stop>
        <stop position="0.5">
          <color theme="0"/>
        </stop>
        <stop position="1">
          <color theme="6" tint="0.8000100255012512"/>
        </stop>
      </gradientFill>
    </fill>
    <fill>
      <gradientFill degree="90">
        <stop position="0">
          <color theme="6" tint="0.8000100255012512"/>
        </stop>
        <stop position="0.5">
          <color theme="0"/>
        </stop>
        <stop position="1">
          <color theme="6" tint="0.8000100255012512"/>
        </stop>
      </gradientFill>
    </fill>
    <fill>
      <gradientFill degree="90">
        <stop position="0">
          <color theme="6" tint="0.8000100255012512"/>
        </stop>
        <stop position="0.5">
          <color theme="0"/>
        </stop>
        <stop position="1">
          <color theme="6" tint="0.8000100255012512"/>
        </stop>
      </gradientFill>
    </fill>
    <fill>
      <gradientFill degree="90">
        <stop position="0">
          <color theme="6" tint="0.8000100255012512"/>
        </stop>
        <stop position="0.5">
          <color theme="0"/>
        </stop>
        <stop position="1">
          <color theme="6" tint="0.8000100255012512"/>
        </stop>
      </gradientFill>
    </fill>
    <fill>
      <gradientFill degree="90">
        <stop position="0">
          <color theme="6" tint="0.8000100255012512"/>
        </stop>
        <stop position="0.5">
          <color theme="0"/>
        </stop>
        <stop position="1">
          <color theme="6" tint="0.8000100255012512"/>
        </stop>
      </gradientFill>
    </fill>
    <fill>
      <gradientFill degree="90">
        <stop position="0">
          <color theme="6" tint="0.8000100255012512"/>
        </stop>
        <stop position="0.5">
          <color theme="0"/>
        </stop>
        <stop position="1">
          <color theme="6" tint="0.8000100255012512"/>
        </stop>
      </gradientFill>
    </fill>
    <fill>
      <gradientFill degree="90">
        <stop position="0">
          <color theme="6" tint="0.8000100255012512"/>
        </stop>
        <stop position="0.5">
          <color theme="0"/>
        </stop>
        <stop position="1">
          <color theme="6" tint="0.8000100255012512"/>
        </stop>
      </gradientFill>
    </fill>
    <fill>
      <gradientFill degree="90">
        <stop position="0">
          <color theme="6" tint="0.8000100255012512"/>
        </stop>
        <stop position="0.5">
          <color theme="0"/>
        </stop>
        <stop position="1">
          <color theme="6" tint="0.8000100255012512"/>
        </stop>
      </gradientFill>
    </fill>
    <fill>
      <gradientFill degree="90">
        <stop position="0">
          <color theme="6" tint="0.8000100255012512"/>
        </stop>
        <stop position="0.5">
          <color theme="0"/>
        </stop>
        <stop position="1">
          <color theme="6" tint="0.8000100255012512"/>
        </stop>
      </gradientFill>
    </fill>
    <fill>
      <gradientFill degree="90">
        <stop position="0">
          <color theme="6" tint="0.8000100255012512"/>
        </stop>
        <stop position="0.5">
          <color theme="0"/>
        </stop>
        <stop position="1">
          <color theme="6" tint="0.8000100255012512"/>
        </stop>
      </gradientFill>
    </fill>
    <fill>
      <gradientFill degree="90">
        <stop position="0">
          <color theme="6" tint="0.8000100255012512"/>
        </stop>
        <stop position="0.5">
          <color theme="0"/>
        </stop>
        <stop position="1">
          <color theme="6" tint="0.8000100255012512"/>
        </stop>
      </gradientFill>
    </fill>
    <fill>
      <gradientFill degree="90">
        <stop position="0">
          <color theme="6" tint="0.8000100255012512"/>
        </stop>
        <stop position="0.5">
          <color theme="0"/>
        </stop>
        <stop position="1">
          <color theme="6" tint="0.8000100255012512"/>
        </stop>
      </gradientFill>
    </fill>
    <fill>
      <gradientFill degree="90">
        <stop position="0">
          <color theme="6" tint="0.8000100255012512"/>
        </stop>
        <stop position="0.5">
          <color theme="0"/>
        </stop>
        <stop position="1">
          <color theme="6" tint="0.8000100255012512"/>
        </stop>
      </gradientFill>
    </fill>
    <fill>
      <gradientFill degree="90">
        <stop position="0">
          <color theme="6" tint="0.8000100255012512"/>
        </stop>
        <stop position="0.5">
          <color theme="0"/>
        </stop>
        <stop position="1">
          <color theme="6" tint="0.8000100255012512"/>
        </stop>
      </gradientFill>
    </fill>
    <fill>
      <gradientFill degree="90">
        <stop position="0">
          <color theme="6" tint="0.8000100255012512"/>
        </stop>
        <stop position="0.5">
          <color theme="0"/>
        </stop>
        <stop position="1">
          <color theme="6" tint="0.8000100255012512"/>
        </stop>
      </gradientFill>
    </fill>
    <fill>
      <gradientFill degree="90">
        <stop position="0">
          <color theme="6" tint="0.8000100255012512"/>
        </stop>
        <stop position="0.5">
          <color theme="0"/>
        </stop>
        <stop position="1">
          <color theme="6" tint="0.8000100255012512"/>
        </stop>
      </gradientFill>
    </fill>
    <fill>
      <gradientFill degree="90">
        <stop position="0">
          <color theme="6" tint="0.8000100255012512"/>
        </stop>
        <stop position="0.5">
          <color theme="0"/>
        </stop>
        <stop position="1">
          <color theme="6" tint="0.8000100255012512"/>
        </stop>
      </gradientFill>
    </fill>
    <fill>
      <gradientFill degree="90">
        <stop position="0">
          <color theme="6" tint="0.8000100255012512"/>
        </stop>
        <stop position="0.5">
          <color theme="0"/>
        </stop>
        <stop position="1">
          <color theme="6" tint="0.8000100255012512"/>
        </stop>
      </gradientFill>
    </fill>
    <fill>
      <gradientFill degree="90">
        <stop position="0">
          <color rgb="FF00B050"/>
        </stop>
        <stop position="0.5">
          <color theme="6" tint="0.8000100255012512"/>
        </stop>
        <stop position="1">
          <color rgb="FF00B050"/>
        </stop>
      </gradientFill>
    </fill>
  </fills>
  <borders count="1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7"/>
      </bottom>
    </border>
    <border>
      <left>
        <color indexed="63"/>
      </left>
      <right>
        <color indexed="63"/>
      </right>
      <top style="thick">
        <color indexed="2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 style="thick">
        <color indexed="21"/>
      </right>
      <top>
        <color indexed="63"/>
      </top>
      <bottom style="thick">
        <color indexed="21"/>
      </bottom>
    </border>
    <border>
      <left style="medium">
        <color indexed="57"/>
      </left>
      <right>
        <color indexed="63"/>
      </right>
      <top style="thick">
        <color indexed="57"/>
      </top>
      <bottom>
        <color indexed="63"/>
      </bottom>
    </border>
    <border>
      <left>
        <color indexed="63"/>
      </left>
      <right>
        <color indexed="63"/>
      </right>
      <top style="thick">
        <color indexed="57"/>
      </top>
      <bottom>
        <color indexed="63"/>
      </bottom>
    </border>
    <border>
      <left>
        <color indexed="63"/>
      </left>
      <right style="thick">
        <color indexed="57"/>
      </right>
      <top style="thick">
        <color indexed="57"/>
      </top>
      <bottom>
        <color indexed="63"/>
      </bottom>
    </border>
    <border>
      <left style="thick">
        <color indexed="57"/>
      </left>
      <right>
        <color indexed="63"/>
      </right>
      <top>
        <color indexed="63"/>
      </top>
      <bottom>
        <color indexed="63"/>
      </bottom>
    </border>
    <border>
      <left style="medium">
        <color indexed="5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57"/>
      </right>
      <top>
        <color indexed="63"/>
      </top>
      <bottom>
        <color indexed="63"/>
      </bottom>
    </border>
    <border>
      <left style="medium">
        <color indexed="57"/>
      </left>
      <right>
        <color indexed="63"/>
      </right>
      <top>
        <color indexed="63"/>
      </top>
      <bottom style="thick">
        <color indexed="57"/>
      </bottom>
    </border>
    <border>
      <left>
        <color indexed="63"/>
      </left>
      <right style="thick">
        <color indexed="57"/>
      </right>
      <top>
        <color indexed="63"/>
      </top>
      <bottom style="thick">
        <color indexed="57"/>
      </bottom>
    </border>
    <border>
      <left style="thick">
        <color indexed="57"/>
      </left>
      <right>
        <color indexed="63"/>
      </right>
      <top>
        <color indexed="63"/>
      </top>
      <bottom style="thick">
        <color indexed="57"/>
      </bottom>
    </border>
    <border>
      <left style="thick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21"/>
      </right>
      <top>
        <color indexed="63"/>
      </top>
      <bottom>
        <color indexed="63"/>
      </bottom>
    </border>
    <border>
      <left style="thin">
        <color indexed="57"/>
      </left>
      <right>
        <color indexed="63"/>
      </right>
      <top>
        <color indexed="63"/>
      </top>
      <bottom>
        <color indexed="63"/>
      </bottom>
    </border>
    <border>
      <left style="thin">
        <color indexed="57"/>
      </left>
      <right>
        <color indexed="63"/>
      </right>
      <top>
        <color indexed="63"/>
      </top>
      <bottom style="thick">
        <color indexed="57"/>
      </bottom>
    </border>
    <border>
      <left>
        <color indexed="63"/>
      </left>
      <right style="thin">
        <color indexed="57"/>
      </right>
      <top>
        <color indexed="63"/>
      </top>
      <bottom style="thick">
        <color indexed="57"/>
      </bottom>
    </border>
    <border>
      <left style="thin">
        <color indexed="57"/>
      </left>
      <right style="thin">
        <color indexed="57"/>
      </right>
      <top>
        <color indexed="63"/>
      </top>
      <bottom style="thick">
        <color indexed="57"/>
      </bottom>
    </border>
    <border>
      <left>
        <color indexed="63"/>
      </left>
      <right style="thin">
        <color indexed="21"/>
      </right>
      <top style="thick">
        <color indexed="21"/>
      </top>
      <bottom>
        <color indexed="63"/>
      </bottom>
    </border>
    <border>
      <left style="thin">
        <color indexed="57"/>
      </left>
      <right style="thick">
        <color indexed="57"/>
      </right>
      <top>
        <color indexed="63"/>
      </top>
      <bottom style="thick">
        <color indexed="57"/>
      </bottom>
    </border>
    <border>
      <left style="thick">
        <color indexed="57"/>
      </left>
      <right>
        <color indexed="63"/>
      </right>
      <top style="thick">
        <color indexed="5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7"/>
      </bottom>
    </border>
    <border>
      <left style="thick">
        <color indexed="57"/>
      </left>
      <right>
        <color indexed="63"/>
      </right>
      <top>
        <color indexed="63"/>
      </top>
      <bottom style="thin">
        <color indexed="57"/>
      </bottom>
    </border>
    <border>
      <left style="thick">
        <color indexed="57"/>
      </left>
      <right>
        <color indexed="63"/>
      </right>
      <top style="thin">
        <color indexed="57"/>
      </top>
      <bottom>
        <color indexed="63"/>
      </bottom>
    </border>
    <border>
      <left style="thin">
        <color indexed="57"/>
      </left>
      <right>
        <color indexed="63"/>
      </right>
      <top style="thick">
        <color indexed="57"/>
      </top>
      <bottom>
        <color indexed="63"/>
      </bottom>
    </border>
    <border>
      <left style="thin">
        <color indexed="57"/>
      </left>
      <right>
        <color indexed="63"/>
      </right>
      <top>
        <color indexed="63"/>
      </top>
      <bottom style="thin">
        <color indexed="57"/>
      </bottom>
    </border>
    <border>
      <left style="thin">
        <color indexed="21"/>
      </left>
      <right style="thin">
        <color indexed="21"/>
      </right>
      <top>
        <color indexed="63"/>
      </top>
      <bottom style="thick">
        <color indexed="21"/>
      </bottom>
    </border>
    <border>
      <left style="thin">
        <color indexed="57"/>
      </left>
      <right style="thin">
        <color indexed="57"/>
      </right>
      <top>
        <color indexed="63"/>
      </top>
      <bottom>
        <color indexed="63"/>
      </bottom>
    </border>
    <border>
      <left style="thin">
        <color indexed="21"/>
      </left>
      <right style="thin">
        <color indexed="21"/>
      </right>
      <top>
        <color indexed="63"/>
      </top>
      <bottom>
        <color indexed="63"/>
      </bottom>
    </border>
    <border>
      <left>
        <color indexed="63"/>
      </left>
      <right style="thin">
        <color indexed="57"/>
      </right>
      <top>
        <color indexed="63"/>
      </top>
      <bottom>
        <color indexed="63"/>
      </bottom>
    </border>
    <border>
      <left style="thick">
        <color indexed="21"/>
      </left>
      <right>
        <color indexed="63"/>
      </right>
      <top style="thick">
        <color indexed="21"/>
      </top>
      <bottom>
        <color indexed="63"/>
      </bottom>
    </border>
    <border>
      <left>
        <color indexed="63"/>
      </left>
      <right style="thick">
        <color indexed="21"/>
      </right>
      <top style="thick">
        <color indexed="21"/>
      </top>
      <bottom>
        <color indexed="63"/>
      </bottom>
    </border>
    <border>
      <left style="thick">
        <color indexed="21"/>
      </left>
      <right>
        <color indexed="63"/>
      </right>
      <top>
        <color indexed="63"/>
      </top>
      <bottom style="thick">
        <color indexed="21"/>
      </bottom>
    </border>
    <border>
      <left style="thin">
        <color indexed="57"/>
      </left>
      <right style="thin">
        <color indexed="57"/>
      </right>
      <top>
        <color indexed="63"/>
      </top>
      <bottom style="thin">
        <color indexed="57"/>
      </bottom>
    </border>
    <border>
      <left style="thin">
        <color indexed="21"/>
      </left>
      <right style="thin">
        <color indexed="21"/>
      </right>
      <top style="thick">
        <color indexed="21"/>
      </top>
      <bottom>
        <color indexed="63"/>
      </bottom>
    </border>
    <border>
      <left>
        <color indexed="63"/>
      </left>
      <right style="thin">
        <color indexed="57"/>
      </right>
      <top style="thick">
        <color indexed="57"/>
      </top>
      <bottom>
        <color indexed="63"/>
      </bottom>
    </border>
    <border>
      <left style="thin">
        <color indexed="57"/>
      </left>
      <right style="thin">
        <color indexed="57"/>
      </right>
      <top style="thick">
        <color indexed="57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 style="thick">
        <color indexed="57"/>
      </bottom>
    </border>
    <border>
      <left style="thin">
        <color indexed="57"/>
      </left>
      <right style="thin">
        <color indexed="57"/>
      </right>
      <top style="thick">
        <color indexed="57"/>
      </top>
      <bottom style="thick">
        <color indexed="57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>
        <color indexed="57"/>
      </right>
      <top style="thick">
        <color indexed="57"/>
      </top>
      <bottom style="thick">
        <color indexed="57"/>
      </bottom>
    </border>
    <border>
      <left>
        <color indexed="63"/>
      </left>
      <right style="thick">
        <color indexed="57"/>
      </right>
      <top>
        <color indexed="63"/>
      </top>
      <bottom style="thin">
        <color indexed="57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/>
      <top style="thin">
        <color theme="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>
        <color theme="2" tint="-0.7499499917030334"/>
      </left>
      <right style="thin">
        <color theme="2" tint="-0.7499499917030334"/>
      </right>
      <top style="thin">
        <color theme="2" tint="-0.7499499917030334"/>
      </top>
      <bottom style="thin">
        <color theme="2" tint="-0.7499499917030334"/>
      </bottom>
    </border>
    <border>
      <left style="thin">
        <color theme="2" tint="-0.7499499917030334"/>
      </left>
      <right style="thick">
        <color theme="2" tint="-0.7499499917030334"/>
      </right>
      <top style="thin">
        <color theme="2" tint="-0.7499499917030334"/>
      </top>
      <bottom style="thin">
        <color theme="2" tint="-0.7499499917030334"/>
      </bottom>
    </border>
    <border>
      <left style="thin">
        <color theme="2" tint="-0.7499499917030334"/>
      </left>
      <right style="thin">
        <color theme="2" tint="-0.7499499917030334"/>
      </right>
      <top style="thin">
        <color theme="2" tint="-0.7499499917030334"/>
      </top>
      <bottom style="thick">
        <color theme="2" tint="-0.7499499917030334"/>
      </bottom>
    </border>
    <border>
      <left style="thin">
        <color theme="2" tint="-0.7499499917030334"/>
      </left>
      <right style="thick">
        <color theme="2" tint="-0.7499499917030334"/>
      </right>
      <top style="thin">
        <color theme="2" tint="-0.7499499917030334"/>
      </top>
      <bottom style="thick">
        <color theme="2" tint="-0.749949991703033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>
        <color indexed="57"/>
      </left>
      <right style="thin">
        <color indexed="57"/>
      </right>
      <top style="thick">
        <color indexed="57"/>
      </top>
      <bottom style="thin">
        <color indexed="57"/>
      </bottom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ck">
        <color indexed="17"/>
      </right>
      <top>
        <color indexed="63"/>
      </top>
      <bottom style="thin">
        <color indexed="57"/>
      </bottom>
    </border>
    <border>
      <left>
        <color indexed="63"/>
      </left>
      <right style="thick">
        <color indexed="17"/>
      </right>
      <top>
        <color indexed="63"/>
      </top>
      <bottom>
        <color indexed="63"/>
      </bottom>
    </border>
    <border>
      <left style="thin">
        <color indexed="57"/>
      </left>
      <right>
        <color indexed="63"/>
      </right>
      <top style="thin">
        <color indexed="57"/>
      </top>
      <bottom>
        <color indexed="63"/>
      </bottom>
    </border>
    <border>
      <left>
        <color indexed="63"/>
      </left>
      <right>
        <color indexed="63"/>
      </right>
      <top style="thin">
        <color indexed="57"/>
      </top>
      <bottom>
        <color indexed="63"/>
      </bottom>
    </border>
    <border>
      <left>
        <color indexed="63"/>
      </left>
      <right style="thin">
        <color indexed="57"/>
      </right>
      <top style="thin">
        <color indexed="57"/>
      </top>
      <bottom>
        <color indexed="63"/>
      </bottom>
    </border>
    <border>
      <left>
        <color indexed="63"/>
      </left>
      <right style="thin">
        <color indexed="57"/>
      </right>
      <top>
        <color indexed="63"/>
      </top>
      <bottom style="thin">
        <color indexed="57"/>
      </bottom>
    </border>
    <border>
      <left style="thin">
        <color indexed="21"/>
      </left>
      <right>
        <color indexed="63"/>
      </right>
      <top style="thick">
        <color indexed="17"/>
      </top>
      <bottom>
        <color indexed="63"/>
      </bottom>
    </border>
    <border>
      <left>
        <color indexed="63"/>
      </left>
      <right>
        <color indexed="63"/>
      </right>
      <top style="thick">
        <color indexed="17"/>
      </top>
      <bottom>
        <color indexed="63"/>
      </bottom>
    </border>
    <border>
      <left>
        <color indexed="63"/>
      </left>
      <right style="thin">
        <color indexed="57"/>
      </right>
      <top style="thick">
        <color indexed="17"/>
      </top>
      <bottom>
        <color indexed="63"/>
      </bottom>
    </border>
    <border>
      <left style="thin">
        <color indexed="57"/>
      </left>
      <right>
        <color indexed="63"/>
      </right>
      <top style="thick">
        <color indexed="17"/>
      </top>
      <bottom>
        <color indexed="63"/>
      </bottom>
    </border>
    <border>
      <left>
        <color indexed="63"/>
      </left>
      <right style="thick">
        <color indexed="21"/>
      </right>
      <top style="thick">
        <color indexed="17"/>
      </top>
      <bottom>
        <color indexed="63"/>
      </bottom>
    </border>
    <border>
      <left style="thick">
        <color indexed="21"/>
      </left>
      <right>
        <color indexed="63"/>
      </right>
      <top style="thick">
        <color indexed="17"/>
      </top>
      <bottom>
        <color indexed="63"/>
      </bottom>
    </border>
    <border>
      <left>
        <color indexed="63"/>
      </left>
      <right style="thin">
        <color indexed="21"/>
      </right>
      <top style="thick">
        <color indexed="17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 style="thick">
        <color indexed="21"/>
      </bottom>
    </border>
    <border>
      <left style="thin">
        <color indexed="57"/>
      </left>
      <right>
        <color indexed="63"/>
      </right>
      <top>
        <color indexed="63"/>
      </top>
      <bottom style="thick">
        <color indexed="21"/>
      </bottom>
    </border>
    <border>
      <left style="thin">
        <color indexed="21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 style="thin">
        <color indexed="57"/>
      </right>
      <top>
        <color indexed="63"/>
      </top>
      <bottom style="thick">
        <color indexed="21"/>
      </bottom>
    </border>
    <border>
      <left style="thin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7"/>
      </right>
      <top style="thick">
        <color indexed="57"/>
      </top>
      <bottom>
        <color indexed="63"/>
      </bottom>
    </border>
    <border>
      <left>
        <color indexed="63"/>
      </left>
      <right style="medium">
        <color indexed="57"/>
      </right>
      <top>
        <color indexed="63"/>
      </top>
      <bottom>
        <color indexed="63"/>
      </bottom>
    </border>
    <border>
      <left>
        <color indexed="63"/>
      </left>
      <right style="medium">
        <color indexed="57"/>
      </right>
      <top>
        <color indexed="63"/>
      </top>
      <bottom style="thick">
        <color indexed="57"/>
      </bottom>
    </border>
    <border>
      <left style="thin"/>
      <right>
        <color indexed="63"/>
      </right>
      <top style="thick">
        <color indexed="21"/>
      </top>
      <bottom>
        <color indexed="63"/>
      </bottom>
    </border>
    <border>
      <left style="thin"/>
      <right>
        <color indexed="63"/>
      </right>
      <top>
        <color indexed="63"/>
      </top>
      <bottom style="thick">
        <color indexed="21"/>
      </bottom>
    </border>
    <border>
      <left style="thick">
        <color indexed="57"/>
      </left>
      <right>
        <color indexed="63"/>
      </right>
      <top style="thick">
        <color indexed="21"/>
      </top>
      <bottom>
        <color indexed="63"/>
      </bottom>
    </border>
    <border>
      <left>
        <color indexed="63"/>
      </left>
      <right style="thin">
        <color indexed="57"/>
      </right>
      <top style="thick">
        <color indexed="21"/>
      </top>
      <bottom>
        <color indexed="63"/>
      </bottom>
    </border>
    <border>
      <left>
        <color indexed="63"/>
      </left>
      <right style="thin"/>
      <top style="thick">
        <color indexed="21"/>
      </top>
      <bottom>
        <color indexed="63"/>
      </bottom>
    </border>
    <border>
      <left>
        <color indexed="63"/>
      </left>
      <right style="thin"/>
      <top>
        <color indexed="63"/>
      </top>
      <bottom style="thick">
        <color indexed="21"/>
      </bottom>
    </border>
    <border>
      <left style="thin">
        <color indexed="57"/>
      </left>
      <right>
        <color indexed="63"/>
      </right>
      <top style="thick">
        <color indexed="21"/>
      </top>
      <bottom>
        <color indexed="63"/>
      </bottom>
    </border>
    <border>
      <left style="thick">
        <color indexed="21"/>
      </left>
      <right>
        <color indexed="63"/>
      </right>
      <top style="thin">
        <color indexed="57"/>
      </top>
      <bottom>
        <color indexed="63"/>
      </bottom>
    </border>
    <border>
      <left>
        <color indexed="63"/>
      </left>
      <right style="thin"/>
      <top style="thin">
        <color indexed="57"/>
      </top>
      <bottom>
        <color indexed="63"/>
      </bottom>
    </border>
    <border>
      <left style="thin">
        <color indexed="21"/>
      </left>
      <right>
        <color indexed="63"/>
      </right>
      <top style="thick">
        <color indexed="21"/>
      </top>
      <bottom>
        <color indexed="63"/>
      </bottom>
    </border>
    <border>
      <left>
        <color indexed="63"/>
      </left>
      <right style="thick">
        <color indexed="57"/>
      </right>
      <top style="thick">
        <color indexed="21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 style="thick">
        <color indexed="57"/>
      </bottom>
    </border>
    <border>
      <left>
        <color indexed="63"/>
      </left>
      <right style="thin">
        <color rgb="FF000000"/>
      </right>
      <top style="thin"/>
      <bottom style="thin"/>
    </border>
    <border>
      <left style="medium"/>
      <right style="medium"/>
      <top style="medium"/>
      <bottom style="medium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4" fillId="2" borderId="0" applyNumberFormat="0" applyBorder="0" applyAlignment="0" applyProtection="0"/>
    <xf numFmtId="0" fontId="124" fillId="3" borderId="0" applyNumberFormat="0" applyBorder="0" applyAlignment="0" applyProtection="0"/>
    <xf numFmtId="0" fontId="124" fillId="4" borderId="0" applyNumberFormat="0" applyBorder="0" applyAlignment="0" applyProtection="0"/>
    <xf numFmtId="0" fontId="124" fillId="5" borderId="0" applyNumberFormat="0" applyBorder="0" applyAlignment="0" applyProtection="0"/>
    <xf numFmtId="0" fontId="124" fillId="6" borderId="0" applyNumberFormat="0" applyBorder="0" applyAlignment="0" applyProtection="0"/>
    <xf numFmtId="0" fontId="124" fillId="7" borderId="0" applyNumberFormat="0" applyBorder="0" applyAlignment="0" applyProtection="0"/>
    <xf numFmtId="0" fontId="124" fillId="8" borderId="0" applyNumberFormat="0" applyBorder="0" applyAlignment="0" applyProtection="0"/>
    <xf numFmtId="0" fontId="124" fillId="9" borderId="0" applyNumberFormat="0" applyBorder="0" applyAlignment="0" applyProtection="0"/>
    <xf numFmtId="0" fontId="124" fillId="10" borderId="0" applyNumberFormat="0" applyBorder="0" applyAlignment="0" applyProtection="0"/>
    <xf numFmtId="0" fontId="124" fillId="11" borderId="0" applyNumberFormat="0" applyBorder="0" applyAlignment="0" applyProtection="0"/>
    <xf numFmtId="0" fontId="124" fillId="12" borderId="0" applyNumberFormat="0" applyBorder="0" applyAlignment="0" applyProtection="0"/>
    <xf numFmtId="0" fontId="124" fillId="13" borderId="0" applyNumberFormat="0" applyBorder="0" applyAlignment="0" applyProtection="0"/>
    <xf numFmtId="0" fontId="125" fillId="14" borderId="0" applyNumberFormat="0" applyBorder="0" applyAlignment="0" applyProtection="0"/>
    <xf numFmtId="0" fontId="125" fillId="15" borderId="0" applyNumberFormat="0" applyBorder="0" applyAlignment="0" applyProtection="0"/>
    <xf numFmtId="0" fontId="125" fillId="16" borderId="0" applyNumberFormat="0" applyBorder="0" applyAlignment="0" applyProtection="0"/>
    <xf numFmtId="0" fontId="125" fillId="17" borderId="0" applyNumberFormat="0" applyBorder="0" applyAlignment="0" applyProtection="0"/>
    <xf numFmtId="0" fontId="125" fillId="18" borderId="0" applyNumberFormat="0" applyBorder="0" applyAlignment="0" applyProtection="0"/>
    <xf numFmtId="0" fontId="125" fillId="19" borderId="0" applyNumberFormat="0" applyBorder="0" applyAlignment="0" applyProtection="0"/>
    <xf numFmtId="0" fontId="126" fillId="20" borderId="0" applyNumberFormat="0" applyBorder="0" applyAlignment="0" applyProtection="0"/>
    <xf numFmtId="0" fontId="127" fillId="21" borderId="1" applyNumberFormat="0" applyAlignment="0" applyProtection="0"/>
    <xf numFmtId="0" fontId="128" fillId="22" borderId="2" applyNumberFormat="0" applyAlignment="0" applyProtection="0"/>
    <xf numFmtId="0" fontId="129" fillId="0" borderId="3" applyNumberFormat="0" applyFill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0" fontId="130" fillId="0" borderId="0" applyNumberFormat="0" applyFill="0" applyBorder="0" applyAlignment="0" applyProtection="0"/>
    <xf numFmtId="0" fontId="125" fillId="23" borderId="0" applyNumberFormat="0" applyBorder="0" applyAlignment="0" applyProtection="0"/>
    <xf numFmtId="0" fontId="125" fillId="24" borderId="0" applyNumberFormat="0" applyBorder="0" applyAlignment="0" applyProtection="0"/>
    <xf numFmtId="0" fontId="125" fillId="25" borderId="0" applyNumberFormat="0" applyBorder="0" applyAlignment="0" applyProtection="0"/>
    <xf numFmtId="0" fontId="125" fillId="26" borderId="0" applyNumberFormat="0" applyBorder="0" applyAlignment="0" applyProtection="0"/>
    <xf numFmtId="0" fontId="125" fillId="27" borderId="0" applyNumberFormat="0" applyBorder="0" applyAlignment="0" applyProtection="0"/>
    <xf numFmtId="0" fontId="125" fillId="28" borderId="0" applyNumberFormat="0" applyBorder="0" applyAlignment="0" applyProtection="0"/>
    <xf numFmtId="0" fontId="131" fillId="29" borderId="1" applyNumberFormat="0" applyAlignment="0" applyProtection="0"/>
    <xf numFmtId="19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69" fontId="17" fillId="0" borderId="0" applyFont="0" applyFill="0" applyBorder="0" applyAlignment="0" applyProtection="0"/>
    <xf numFmtId="0" fontId="133" fillId="31" borderId="0" applyNumberFormat="0" applyBorder="0" applyAlignment="0" applyProtection="0"/>
    <xf numFmtId="0" fontId="17" fillId="0" borderId="0">
      <alignment/>
      <protection/>
    </xf>
    <xf numFmtId="0" fontId="27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34" fillId="21" borderId="5" applyNumberFormat="0" applyAlignment="0" applyProtection="0"/>
    <xf numFmtId="0" fontId="135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8" fillId="0" borderId="6" applyNumberFormat="0" applyFill="0" applyAlignment="0" applyProtection="0"/>
    <xf numFmtId="0" fontId="139" fillId="0" borderId="7" applyNumberFormat="0" applyFill="0" applyAlignment="0" applyProtection="0"/>
    <xf numFmtId="0" fontId="130" fillId="0" borderId="8" applyNumberFormat="0" applyFill="0" applyAlignment="0" applyProtection="0"/>
    <xf numFmtId="0" fontId="140" fillId="0" borderId="9" applyNumberFormat="0" applyFill="0" applyAlignment="0" applyProtection="0"/>
  </cellStyleXfs>
  <cellXfs count="1355">
    <xf numFmtId="0" fontId="0" fillId="0" borderId="0" xfId="0" applyAlignment="1">
      <alignment/>
    </xf>
    <xf numFmtId="0" fontId="8" fillId="0" borderId="0" xfId="0" applyFont="1" applyFill="1" applyBorder="1" applyAlignment="1">
      <alignment vertical="center" textRotation="90" wrapText="1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4" fillId="0" borderId="10" xfId="0" applyFont="1" applyBorder="1" applyAlignment="1">
      <alignment/>
    </xf>
    <xf numFmtId="0" fontId="7" fillId="0" borderId="11" xfId="0" applyFont="1" applyFill="1" applyBorder="1" applyAlignment="1">
      <alignment/>
    </xf>
    <xf numFmtId="0" fontId="14" fillId="0" borderId="11" xfId="0" applyFont="1" applyFill="1" applyBorder="1" applyAlignment="1">
      <alignment/>
    </xf>
    <xf numFmtId="0" fontId="7" fillId="33" borderId="0" xfId="0" applyFont="1" applyFill="1" applyBorder="1" applyAlignment="1">
      <alignment vertical="top"/>
    </xf>
    <xf numFmtId="0" fontId="7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7" fillId="0" borderId="0" xfId="0" applyFont="1" applyFill="1" applyBorder="1" applyAlignment="1" quotePrefix="1">
      <alignment horizontal="left"/>
    </xf>
    <xf numFmtId="0" fontId="8" fillId="0" borderId="12" xfId="0" applyFont="1" applyFill="1" applyBorder="1" applyAlignment="1">
      <alignment/>
    </xf>
    <xf numFmtId="0" fontId="14" fillId="0" borderId="12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1" fillId="0" borderId="12" xfId="0" applyFont="1" applyFill="1" applyBorder="1" applyAlignment="1">
      <alignment/>
    </xf>
    <xf numFmtId="0" fontId="11" fillId="0" borderId="13" xfId="0" applyFont="1" applyFill="1" applyBorder="1" applyAlignment="1">
      <alignment/>
    </xf>
    <xf numFmtId="3" fontId="16" fillId="0" borderId="0" xfId="0" applyNumberFormat="1" applyFont="1" applyAlignment="1" applyProtection="1">
      <alignment/>
      <protection hidden="1"/>
    </xf>
    <xf numFmtId="0" fontId="14" fillId="34" borderId="14" xfId="0" applyFont="1" applyFill="1" applyBorder="1" applyAlignment="1">
      <alignment/>
    </xf>
    <xf numFmtId="0" fontId="14" fillId="34" borderId="15" xfId="0" applyFont="1" applyFill="1" applyBorder="1" applyAlignment="1">
      <alignment/>
    </xf>
    <xf numFmtId="0" fontId="14" fillId="34" borderId="16" xfId="0" applyFont="1" applyFill="1" applyBorder="1" applyAlignment="1">
      <alignment/>
    </xf>
    <xf numFmtId="0" fontId="14" fillId="0" borderId="17" xfId="0" applyFont="1" applyBorder="1" applyAlignment="1">
      <alignment/>
    </xf>
    <xf numFmtId="0" fontId="14" fillId="34" borderId="18" xfId="0" applyFont="1" applyFill="1" applyBorder="1" applyAlignment="1">
      <alignment/>
    </xf>
    <xf numFmtId="0" fontId="14" fillId="34" borderId="0" xfId="0" applyFont="1" applyFill="1" applyBorder="1" applyAlignment="1">
      <alignment/>
    </xf>
    <xf numFmtId="0" fontId="14" fillId="34" borderId="19" xfId="0" applyFont="1" applyFill="1" applyBorder="1" applyAlignment="1">
      <alignment/>
    </xf>
    <xf numFmtId="0" fontId="14" fillId="34" borderId="20" xfId="0" applyFont="1" applyFill="1" applyBorder="1" applyAlignment="1">
      <alignment/>
    </xf>
    <xf numFmtId="0" fontId="14" fillId="34" borderId="10" xfId="0" applyFont="1" applyFill="1" applyBorder="1" applyAlignment="1">
      <alignment/>
    </xf>
    <xf numFmtId="0" fontId="14" fillId="34" borderId="21" xfId="0" applyFont="1" applyFill="1" applyBorder="1" applyAlignment="1">
      <alignment/>
    </xf>
    <xf numFmtId="0" fontId="14" fillId="0" borderId="19" xfId="0" applyFont="1" applyBorder="1" applyAlignment="1">
      <alignment/>
    </xf>
    <xf numFmtId="0" fontId="14" fillId="0" borderId="22" xfId="0" applyFont="1" applyBorder="1" applyAlignment="1">
      <alignment/>
    </xf>
    <xf numFmtId="0" fontId="14" fillId="0" borderId="21" xfId="0" applyFont="1" applyBorder="1" applyAlignment="1">
      <alignment/>
    </xf>
    <xf numFmtId="0" fontId="17" fillId="0" borderId="0" xfId="0" applyFont="1" applyAlignment="1">
      <alignment/>
    </xf>
    <xf numFmtId="0" fontId="8" fillId="0" borderId="23" xfId="0" applyFont="1" applyBorder="1" applyAlignment="1">
      <alignment vertical="center" textRotation="90" wrapText="1"/>
    </xf>
    <xf numFmtId="0" fontId="8" fillId="0" borderId="0" xfId="0" applyFont="1" applyBorder="1" applyAlignment="1">
      <alignment vertical="center" textRotation="90" wrapText="1"/>
    </xf>
    <xf numFmtId="0" fontId="10" fillId="0" borderId="0" xfId="0" applyFont="1" applyFill="1" applyBorder="1" applyAlignment="1">
      <alignment vertical="top" wrapText="1"/>
    </xf>
    <xf numFmtId="38" fontId="15" fillId="0" borderId="0" xfId="52" applyNumberFormat="1" applyFont="1" applyFill="1" applyBorder="1" applyAlignment="1">
      <alignment/>
    </xf>
    <xf numFmtId="38" fontId="15" fillId="0" borderId="24" xfId="52" applyNumberFormat="1" applyFont="1" applyFill="1" applyBorder="1" applyAlignment="1">
      <alignment/>
    </xf>
    <xf numFmtId="0" fontId="8" fillId="0" borderId="0" xfId="0" applyFont="1" applyFill="1" applyBorder="1" applyAlignment="1" quotePrefix="1">
      <alignment horizontal="left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top"/>
    </xf>
    <xf numFmtId="0" fontId="7" fillId="0" borderId="24" xfId="0" applyFont="1" applyFill="1" applyBorder="1" applyAlignment="1">
      <alignment vertical="top"/>
    </xf>
    <xf numFmtId="0" fontId="14" fillId="0" borderId="25" xfId="0" applyFont="1" applyBorder="1" applyAlignment="1">
      <alignment/>
    </xf>
    <xf numFmtId="0" fontId="14" fillId="0" borderId="11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12" fillId="0" borderId="10" xfId="0" applyFont="1" applyBorder="1" applyAlignment="1">
      <alignment/>
    </xf>
    <xf numFmtId="0" fontId="13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3" fillId="0" borderId="12" xfId="0" applyFont="1" applyFill="1" applyBorder="1" applyAlignment="1">
      <alignment/>
    </xf>
    <xf numFmtId="0" fontId="22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8" fillId="0" borderId="23" xfId="0" applyFont="1" applyBorder="1" applyAlignment="1">
      <alignment horizontal="center" vertical="center" textRotation="90" wrapText="1"/>
    </xf>
    <xf numFmtId="197" fontId="21" fillId="0" borderId="0" xfId="0" applyNumberFormat="1" applyFont="1" applyBorder="1" applyAlignment="1">
      <alignment/>
    </xf>
    <xf numFmtId="197" fontId="11" fillId="0" borderId="0" xfId="0" applyNumberFormat="1" applyFont="1" applyBorder="1" applyAlignment="1">
      <alignment/>
    </xf>
    <xf numFmtId="0" fontId="7" fillId="0" borderId="0" xfId="0" applyFont="1" applyBorder="1" applyAlignment="1">
      <alignment vertical="center" wrapText="1"/>
    </xf>
    <xf numFmtId="0" fontId="15" fillId="33" borderId="26" xfId="0" applyFont="1" applyFill="1" applyBorder="1" applyAlignment="1">
      <alignment horizontal="center"/>
    </xf>
    <xf numFmtId="0" fontId="9" fillId="33" borderId="10" xfId="0" applyFont="1" applyFill="1" applyBorder="1" applyAlignment="1">
      <alignment/>
    </xf>
    <xf numFmtId="0" fontId="9" fillId="33" borderId="27" xfId="0" applyFont="1" applyFill="1" applyBorder="1" applyAlignment="1">
      <alignment/>
    </xf>
    <xf numFmtId="0" fontId="9" fillId="33" borderId="26" xfId="0" applyFont="1" applyFill="1" applyBorder="1" applyAlignment="1">
      <alignment/>
    </xf>
    <xf numFmtId="0" fontId="10" fillId="0" borderId="19" xfId="0" applyFont="1" applyBorder="1" applyAlignment="1">
      <alignment vertical="top"/>
    </xf>
    <xf numFmtId="0" fontId="14" fillId="0" borderId="28" xfId="0" applyFont="1" applyBorder="1" applyAlignment="1">
      <alignment/>
    </xf>
    <xf numFmtId="0" fontId="8" fillId="0" borderId="0" xfId="0" applyFont="1" applyBorder="1" applyAlignment="1">
      <alignment horizontal="center" vertical="center" textRotation="90" wrapText="1"/>
    </xf>
    <xf numFmtId="0" fontId="7" fillId="33" borderId="11" xfId="0" applyFont="1" applyFill="1" applyBorder="1" applyAlignment="1">
      <alignment vertical="top"/>
    </xf>
    <xf numFmtId="0" fontId="14" fillId="33" borderId="11" xfId="0" applyFont="1" applyFill="1" applyBorder="1" applyAlignment="1">
      <alignment vertical="top"/>
    </xf>
    <xf numFmtId="0" fontId="7" fillId="33" borderId="29" xfId="0" applyFont="1" applyFill="1" applyBorder="1" applyAlignment="1">
      <alignment vertical="top"/>
    </xf>
    <xf numFmtId="0" fontId="14" fillId="0" borderId="0" xfId="0" applyFont="1" applyFill="1" applyAlignment="1">
      <alignment/>
    </xf>
    <xf numFmtId="0" fontId="12" fillId="0" borderId="0" xfId="0" applyFont="1" applyFill="1" applyAlignment="1">
      <alignment/>
    </xf>
    <xf numFmtId="38" fontId="9" fillId="0" borderId="0" xfId="52" applyNumberFormat="1" applyFont="1" applyFill="1" applyBorder="1" applyAlignment="1">
      <alignment/>
    </xf>
    <xf numFmtId="38" fontId="9" fillId="0" borderId="24" xfId="52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4" fillId="35" borderId="0" xfId="0" applyFont="1" applyFill="1" applyAlignment="1">
      <alignment/>
    </xf>
    <xf numFmtId="0" fontId="7" fillId="35" borderId="0" xfId="0" applyFont="1" applyFill="1" applyAlignment="1">
      <alignment vertical="top"/>
    </xf>
    <xf numFmtId="0" fontId="10" fillId="35" borderId="0" xfId="0" applyFont="1" applyFill="1" applyAlignment="1">
      <alignment vertical="top"/>
    </xf>
    <xf numFmtId="0" fontId="9" fillId="35" borderId="0" xfId="0" applyFont="1" applyFill="1" applyAlignment="1">
      <alignment/>
    </xf>
    <xf numFmtId="0" fontId="10" fillId="35" borderId="0" xfId="0" applyFont="1" applyFill="1" applyAlignment="1">
      <alignment/>
    </xf>
    <xf numFmtId="0" fontId="17" fillId="35" borderId="0" xfId="0" applyFont="1" applyFill="1" applyAlignment="1">
      <alignment/>
    </xf>
    <xf numFmtId="0" fontId="12" fillId="35" borderId="0" xfId="0" applyFont="1" applyFill="1" applyAlignment="1">
      <alignment/>
    </xf>
    <xf numFmtId="0" fontId="20" fillId="35" borderId="0" xfId="0" applyFont="1" applyFill="1" applyAlignment="1">
      <alignment/>
    </xf>
    <xf numFmtId="0" fontId="14" fillId="36" borderId="0" xfId="0" applyFont="1" applyFill="1" applyAlignment="1">
      <alignment/>
    </xf>
    <xf numFmtId="0" fontId="14" fillId="36" borderId="0" xfId="0" applyFont="1" applyFill="1" applyBorder="1" applyAlignment="1">
      <alignment/>
    </xf>
    <xf numFmtId="0" fontId="14" fillId="36" borderId="15" xfId="0" applyFont="1" applyFill="1" applyBorder="1" applyAlignment="1">
      <alignment/>
    </xf>
    <xf numFmtId="0" fontId="14" fillId="36" borderId="17" xfId="0" applyFont="1" applyFill="1" applyBorder="1" applyAlignment="1">
      <alignment/>
    </xf>
    <xf numFmtId="0" fontId="7" fillId="36" borderId="0" xfId="0" applyFont="1" applyFill="1" applyBorder="1" applyAlignment="1">
      <alignment vertical="center" wrapText="1"/>
    </xf>
    <xf numFmtId="0" fontId="14" fillId="36" borderId="16" xfId="0" applyFont="1" applyFill="1" applyBorder="1" applyAlignment="1">
      <alignment/>
    </xf>
    <xf numFmtId="0" fontId="14" fillId="36" borderId="0" xfId="0" applyFont="1" applyFill="1" applyBorder="1" applyAlignment="1">
      <alignment horizontal="center"/>
    </xf>
    <xf numFmtId="0" fontId="14" fillId="36" borderId="19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9" fillId="33" borderId="19" xfId="0" applyFont="1" applyFill="1" applyBorder="1" applyAlignment="1">
      <alignment/>
    </xf>
    <xf numFmtId="0" fontId="15" fillId="33" borderId="10" xfId="0" applyFont="1" applyFill="1" applyBorder="1" applyAlignment="1">
      <alignment horizontal="center"/>
    </xf>
    <xf numFmtId="0" fontId="14" fillId="36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9" fillId="33" borderId="28" xfId="0" applyFont="1" applyFill="1" applyBorder="1" applyAlignment="1">
      <alignment/>
    </xf>
    <xf numFmtId="0" fontId="9" fillId="33" borderId="3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8" fillId="0" borderId="31" xfId="0" applyFont="1" applyFill="1" applyBorder="1" applyAlignment="1">
      <alignment horizontal="center" vertical="center" textRotation="90" wrapText="1"/>
    </xf>
    <xf numFmtId="0" fontId="8" fillId="0" borderId="15" xfId="0" applyFont="1" applyFill="1" applyBorder="1" applyAlignment="1">
      <alignment horizontal="center" vertical="center" textRotation="90" wrapText="1"/>
    </xf>
    <xf numFmtId="0" fontId="14" fillId="0" borderId="15" xfId="0" applyFont="1" applyFill="1" applyBorder="1" applyAlignment="1">
      <alignment/>
    </xf>
    <xf numFmtId="0" fontId="7" fillId="0" borderId="0" xfId="0" applyFont="1" applyFill="1" applyBorder="1" applyAlignment="1">
      <alignment vertical="top" wrapText="1"/>
    </xf>
    <xf numFmtId="0" fontId="29" fillId="0" borderId="32" xfId="0" applyFont="1" applyBorder="1" applyAlignment="1">
      <alignment horizontal="center" vertical="center" wrapText="1"/>
    </xf>
    <xf numFmtId="0" fontId="14" fillId="0" borderId="32" xfId="0" applyFont="1" applyBorder="1" applyAlignment="1">
      <alignment/>
    </xf>
    <xf numFmtId="0" fontId="7" fillId="0" borderId="32" xfId="0" applyFont="1" applyBorder="1" applyAlignment="1">
      <alignment/>
    </xf>
    <xf numFmtId="0" fontId="7" fillId="33" borderId="32" xfId="0" applyFont="1" applyFill="1" applyBorder="1" applyAlignment="1">
      <alignment/>
    </xf>
    <xf numFmtId="1" fontId="9" fillId="0" borderId="32" xfId="0" applyNumberFormat="1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11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0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/>
    </xf>
    <xf numFmtId="0" fontId="10" fillId="36" borderId="10" xfId="0" applyFont="1" applyFill="1" applyBorder="1" applyAlignment="1">
      <alignment vertical="top" wrapText="1"/>
    </xf>
    <xf numFmtId="0" fontId="9" fillId="0" borderId="21" xfId="0" applyFont="1" applyBorder="1" applyAlignment="1">
      <alignment/>
    </xf>
    <xf numFmtId="0" fontId="29" fillId="0" borderId="33" xfId="0" applyFont="1" applyBorder="1" applyAlignment="1">
      <alignment horizontal="center" vertical="center" wrapText="1"/>
    </xf>
    <xf numFmtId="0" fontId="8" fillId="0" borderId="22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7" fillId="0" borderId="15" xfId="0" applyFont="1" applyFill="1" applyBorder="1" applyAlignment="1">
      <alignment vertical="top"/>
    </xf>
    <xf numFmtId="0" fontId="12" fillId="0" borderId="15" xfId="0" applyFont="1" applyFill="1" applyBorder="1" applyAlignment="1">
      <alignment vertical="top"/>
    </xf>
    <xf numFmtId="0" fontId="24" fillId="0" borderId="0" xfId="48" applyFont="1" applyFill="1" applyAlignment="1" applyProtection="1">
      <alignment horizontal="center" vertical="center"/>
      <protection/>
    </xf>
    <xf numFmtId="0" fontId="12" fillId="0" borderId="0" xfId="0" applyFont="1" applyBorder="1" applyAlignment="1">
      <alignment/>
    </xf>
    <xf numFmtId="0" fontId="12" fillId="33" borderId="0" xfId="0" applyFont="1" applyFill="1" applyBorder="1" applyAlignment="1">
      <alignment/>
    </xf>
    <xf numFmtId="0" fontId="14" fillId="0" borderId="34" xfId="0" applyFont="1" applyFill="1" applyBorder="1" applyAlignment="1">
      <alignment/>
    </xf>
    <xf numFmtId="1" fontId="13" fillId="0" borderId="0" xfId="0" applyNumberFormat="1" applyFont="1" applyBorder="1" applyAlignment="1">
      <alignment vertical="center" wrapText="1"/>
    </xf>
    <xf numFmtId="0" fontId="9" fillId="0" borderId="0" xfId="0" applyFont="1" applyBorder="1" applyAlignment="1">
      <alignment vertical="top"/>
    </xf>
    <xf numFmtId="0" fontId="10" fillId="37" borderId="0" xfId="0" applyFont="1" applyFill="1" applyAlignment="1">
      <alignment vertical="top"/>
    </xf>
    <xf numFmtId="0" fontId="12" fillId="33" borderId="17" xfId="0" applyFont="1" applyFill="1" applyBorder="1" applyAlignment="1">
      <alignment/>
    </xf>
    <xf numFmtId="0" fontId="14" fillId="38" borderId="10" xfId="0" applyFont="1" applyFill="1" applyBorder="1" applyAlignment="1">
      <alignment/>
    </xf>
    <xf numFmtId="0" fontId="9" fillId="39" borderId="10" xfId="0" applyFont="1" applyFill="1" applyBorder="1" applyAlignment="1">
      <alignment/>
    </xf>
    <xf numFmtId="0" fontId="9" fillId="39" borderId="0" xfId="0" applyFont="1" applyFill="1" applyBorder="1" applyAlignment="1">
      <alignment/>
    </xf>
    <xf numFmtId="0" fontId="9" fillId="39" borderId="35" xfId="0" applyFont="1" applyFill="1" applyBorder="1" applyAlignment="1">
      <alignment/>
    </xf>
    <xf numFmtId="0" fontId="9" fillId="39" borderId="25" xfId="0" applyFont="1" applyFill="1" applyBorder="1" applyAlignment="1">
      <alignment/>
    </xf>
    <xf numFmtId="0" fontId="9" fillId="39" borderId="36" xfId="0" applyFont="1" applyFill="1" applyBorder="1" applyAlignment="1">
      <alignment/>
    </xf>
    <xf numFmtId="0" fontId="9" fillId="39" borderId="32" xfId="0" applyFont="1" applyFill="1" applyBorder="1" applyAlignment="1">
      <alignment/>
    </xf>
    <xf numFmtId="0" fontId="13" fillId="0" borderId="37" xfId="0" applyFont="1" applyBorder="1" applyAlignment="1">
      <alignment horizontal="center" vertical="center"/>
    </xf>
    <xf numFmtId="0" fontId="43" fillId="0" borderId="38" xfId="48" applyFont="1" applyBorder="1" applyAlignment="1" applyProtection="1">
      <alignment horizontal="center" vertical="center" wrapText="1"/>
      <protection/>
    </xf>
    <xf numFmtId="0" fontId="43" fillId="0" borderId="39" xfId="48" applyFont="1" applyFill="1" applyBorder="1" applyAlignment="1" applyProtection="1">
      <alignment horizontal="center" vertical="center"/>
      <protection/>
    </xf>
    <xf numFmtId="0" fontId="13" fillId="0" borderId="37" xfId="0" applyFont="1" applyFill="1" applyBorder="1" applyAlignment="1">
      <alignment horizontal="center" vertical="center"/>
    </xf>
    <xf numFmtId="0" fontId="13" fillId="0" borderId="39" xfId="0" applyFont="1" applyFill="1" applyBorder="1" applyAlignment="1">
      <alignment horizontal="center" vertical="center"/>
    </xf>
    <xf numFmtId="0" fontId="14" fillId="37" borderId="0" xfId="0" applyFont="1" applyFill="1" applyAlignment="1">
      <alignment/>
    </xf>
    <xf numFmtId="0" fontId="14" fillId="37" borderId="15" xfId="0" applyFont="1" applyFill="1" applyBorder="1" applyAlignment="1">
      <alignment/>
    </xf>
    <xf numFmtId="0" fontId="12" fillId="37" borderId="15" xfId="0" applyFont="1" applyFill="1" applyBorder="1" applyAlignment="1">
      <alignment/>
    </xf>
    <xf numFmtId="0" fontId="14" fillId="37" borderId="0" xfId="0" applyFont="1" applyFill="1" applyBorder="1" applyAlignment="1">
      <alignment/>
    </xf>
    <xf numFmtId="0" fontId="12" fillId="37" borderId="0" xfId="0" applyFont="1" applyFill="1" applyBorder="1" applyAlignment="1">
      <alignment/>
    </xf>
    <xf numFmtId="0" fontId="7" fillId="37" borderId="0" xfId="0" applyFont="1" applyFill="1" applyBorder="1" applyAlignment="1">
      <alignment/>
    </xf>
    <xf numFmtId="197" fontId="21" fillId="37" borderId="0" xfId="0" applyNumberFormat="1" applyFont="1" applyFill="1" applyBorder="1" applyAlignment="1">
      <alignment vertical="center"/>
    </xf>
    <xf numFmtId="197" fontId="13" fillId="37" borderId="0" xfId="0" applyNumberFormat="1" applyFont="1" applyFill="1" applyBorder="1" applyAlignment="1">
      <alignment vertical="center" wrapText="1"/>
    </xf>
    <xf numFmtId="0" fontId="7" fillId="37" borderId="15" xfId="0" applyFont="1" applyFill="1" applyBorder="1" applyAlignment="1">
      <alignment vertical="center" wrapText="1"/>
    </xf>
    <xf numFmtId="0" fontId="7" fillId="37" borderId="0" xfId="0" applyFont="1" applyFill="1" applyBorder="1" applyAlignment="1">
      <alignment vertical="center" wrapText="1"/>
    </xf>
    <xf numFmtId="0" fontId="7" fillId="37" borderId="40" xfId="0" applyFont="1" applyFill="1" applyBorder="1" applyAlignment="1">
      <alignment vertical="center" wrapText="1"/>
    </xf>
    <xf numFmtId="0" fontId="14" fillId="0" borderId="27" xfId="0" applyFont="1" applyBorder="1" applyAlignment="1">
      <alignment/>
    </xf>
    <xf numFmtId="197" fontId="11" fillId="0" borderId="0" xfId="0" applyNumberFormat="1" applyFont="1" applyBorder="1" applyAlignment="1">
      <alignment vertical="center" wrapText="1"/>
    </xf>
    <xf numFmtId="0" fontId="8" fillId="38" borderId="41" xfId="0" applyFont="1" applyFill="1" applyBorder="1" applyAlignment="1">
      <alignment vertical="center" textRotation="90" wrapText="1"/>
    </xf>
    <xf numFmtId="0" fontId="8" fillId="38" borderId="11" xfId="0" applyFont="1" applyFill="1" applyBorder="1" applyAlignment="1">
      <alignment vertical="center" textRotation="90" wrapText="1"/>
    </xf>
    <xf numFmtId="0" fontId="8" fillId="38" borderId="11" xfId="0" applyFont="1" applyFill="1" applyBorder="1" applyAlignment="1">
      <alignment horizontal="center" vertical="center" textRotation="90" wrapText="1"/>
    </xf>
    <xf numFmtId="0" fontId="13" fillId="38" borderId="11" xfId="0" applyFont="1" applyFill="1" applyBorder="1" applyAlignment="1">
      <alignment horizontal="center"/>
    </xf>
    <xf numFmtId="0" fontId="8" fillId="38" borderId="42" xfId="0" applyFont="1" applyFill="1" applyBorder="1" applyAlignment="1">
      <alignment horizontal="center" vertical="center" textRotation="90" wrapText="1"/>
    </xf>
    <xf numFmtId="0" fontId="8" fillId="38" borderId="23" xfId="0" applyFont="1" applyFill="1" applyBorder="1" applyAlignment="1">
      <alignment horizontal="center" vertical="center" textRotation="90" wrapText="1"/>
    </xf>
    <xf numFmtId="0" fontId="8" fillId="38" borderId="0" xfId="0" applyFont="1" applyFill="1" applyBorder="1" applyAlignment="1">
      <alignment horizontal="center" vertical="center" textRotation="90" wrapText="1"/>
    </xf>
    <xf numFmtId="0" fontId="8" fillId="38" borderId="24" xfId="0" applyFont="1" applyFill="1" applyBorder="1" applyAlignment="1">
      <alignment horizontal="center" vertical="center" textRotation="90" wrapText="1"/>
    </xf>
    <xf numFmtId="0" fontId="8" fillId="38" borderId="43" xfId="0" applyFont="1" applyFill="1" applyBorder="1" applyAlignment="1">
      <alignment horizontal="center" vertical="center" textRotation="90" wrapText="1"/>
    </xf>
    <xf numFmtId="0" fontId="8" fillId="38" borderId="12" xfId="0" applyFont="1" applyFill="1" applyBorder="1" applyAlignment="1">
      <alignment horizontal="center" vertical="center" textRotation="90" wrapText="1"/>
    </xf>
    <xf numFmtId="0" fontId="7" fillId="38" borderId="12" xfId="0" applyFont="1" applyFill="1" applyBorder="1" applyAlignment="1">
      <alignment horizontal="left"/>
    </xf>
    <xf numFmtId="0" fontId="14" fillId="38" borderId="12" xfId="0" applyFont="1" applyFill="1" applyBorder="1" applyAlignment="1">
      <alignment/>
    </xf>
    <xf numFmtId="38" fontId="20" fillId="38" borderId="12" xfId="52" applyNumberFormat="1" applyFont="1" applyFill="1" applyBorder="1" applyAlignment="1">
      <alignment/>
    </xf>
    <xf numFmtId="38" fontId="20" fillId="38" borderId="13" xfId="52" applyNumberFormat="1" applyFont="1" applyFill="1" applyBorder="1" applyAlignment="1">
      <alignment/>
    </xf>
    <xf numFmtId="0" fontId="43" fillId="40" borderId="38" xfId="48" applyFont="1" applyFill="1" applyBorder="1" applyAlignment="1" applyProtection="1">
      <alignment horizontal="center" vertical="center" wrapText="1"/>
      <protection/>
    </xf>
    <xf numFmtId="0" fontId="43" fillId="40" borderId="44" xfId="48" applyFont="1" applyFill="1" applyBorder="1" applyAlignment="1" applyProtection="1">
      <alignment horizontal="center" vertical="center" wrapText="1"/>
      <protection/>
    </xf>
    <xf numFmtId="0" fontId="43" fillId="40" borderId="39" xfId="48" applyFont="1" applyFill="1" applyBorder="1" applyAlignment="1" applyProtection="1">
      <alignment horizontal="center" vertical="center"/>
      <protection/>
    </xf>
    <xf numFmtId="0" fontId="43" fillId="40" borderId="39" xfId="48" applyFont="1" applyFill="1" applyBorder="1" applyAlignment="1" applyProtection="1">
      <alignment vertical="center"/>
      <protection/>
    </xf>
    <xf numFmtId="0" fontId="13" fillId="40" borderId="39" xfId="0" applyFont="1" applyFill="1" applyBorder="1" applyAlignment="1">
      <alignment horizontal="center" vertical="center"/>
    </xf>
    <xf numFmtId="0" fontId="13" fillId="40" borderId="37" xfId="0" applyFont="1" applyFill="1" applyBorder="1" applyAlignment="1">
      <alignment horizontal="center" vertical="center"/>
    </xf>
    <xf numFmtId="0" fontId="13" fillId="40" borderId="45" xfId="0" applyFont="1" applyFill="1" applyBorder="1" applyAlignment="1">
      <alignment horizontal="center" vertical="center"/>
    </xf>
    <xf numFmtId="0" fontId="12" fillId="40" borderId="39" xfId="0" applyFont="1" applyFill="1" applyBorder="1" applyAlignment="1">
      <alignment horizontal="center" vertical="center"/>
    </xf>
    <xf numFmtId="0" fontId="12" fillId="41" borderId="15" xfId="0" applyFont="1" applyFill="1" applyBorder="1" applyAlignment="1">
      <alignment vertical="top"/>
    </xf>
    <xf numFmtId="0" fontId="12" fillId="41" borderId="46" xfId="0" applyFont="1" applyFill="1" applyBorder="1" applyAlignment="1">
      <alignment vertical="top"/>
    </xf>
    <xf numFmtId="0" fontId="12" fillId="41" borderId="47" xfId="0" applyFont="1" applyFill="1" applyBorder="1" applyAlignment="1">
      <alignment vertical="top"/>
    </xf>
    <xf numFmtId="0" fontId="14" fillId="40" borderId="15" xfId="0" applyFont="1" applyFill="1" applyBorder="1" applyAlignment="1">
      <alignment/>
    </xf>
    <xf numFmtId="0" fontId="14" fillId="40" borderId="46" xfId="0" applyFont="1" applyFill="1" applyBorder="1" applyAlignment="1">
      <alignment/>
    </xf>
    <xf numFmtId="0" fontId="14" fillId="40" borderId="31" xfId="0" applyFont="1" applyFill="1" applyBorder="1" applyAlignment="1">
      <alignment/>
    </xf>
    <xf numFmtId="0" fontId="12" fillId="40" borderId="0" xfId="0" applyFont="1" applyFill="1" applyBorder="1" applyAlignment="1">
      <alignment/>
    </xf>
    <xf numFmtId="0" fontId="14" fillId="40" borderId="0" xfId="0" applyFont="1" applyFill="1" applyBorder="1" applyAlignment="1">
      <alignment/>
    </xf>
    <xf numFmtId="0" fontId="28" fillId="33" borderId="0" xfId="0" applyFont="1" applyFill="1" applyBorder="1" applyAlignment="1">
      <alignment vertical="top"/>
    </xf>
    <xf numFmtId="0" fontId="12" fillId="33" borderId="25" xfId="0" applyFont="1" applyFill="1" applyBorder="1" applyAlignment="1">
      <alignment vertical="top"/>
    </xf>
    <xf numFmtId="0" fontId="45" fillId="0" borderId="48" xfId="0" applyFont="1" applyFill="1" applyBorder="1" applyAlignment="1">
      <alignment vertical="top"/>
    </xf>
    <xf numFmtId="0" fontId="13" fillId="0" borderId="10" xfId="0" applyFont="1" applyFill="1" applyBorder="1" applyAlignment="1">
      <alignment/>
    </xf>
    <xf numFmtId="0" fontId="13" fillId="0" borderId="27" xfId="0" applyFont="1" applyFill="1" applyBorder="1" applyAlignment="1">
      <alignment/>
    </xf>
    <xf numFmtId="0" fontId="45" fillId="0" borderId="10" xfId="0" applyFont="1" applyFill="1" applyBorder="1" applyAlignment="1">
      <alignment vertical="top"/>
    </xf>
    <xf numFmtId="0" fontId="13" fillId="0" borderId="21" xfId="0" applyFont="1" applyFill="1" applyBorder="1" applyAlignment="1">
      <alignment/>
    </xf>
    <xf numFmtId="0" fontId="12" fillId="40" borderId="31" xfId="0" applyFont="1" applyFill="1" applyBorder="1" applyAlignment="1">
      <alignment/>
    </xf>
    <xf numFmtId="0" fontId="12" fillId="40" borderId="15" xfId="0" applyFont="1" applyFill="1" applyBorder="1" applyAlignment="1">
      <alignment/>
    </xf>
    <xf numFmtId="0" fontId="7" fillId="40" borderId="15" xfId="0" applyFont="1" applyFill="1" applyBorder="1" applyAlignment="1">
      <alignment/>
    </xf>
    <xf numFmtId="0" fontId="17" fillId="40" borderId="0" xfId="0" applyFont="1" applyFill="1" applyAlignment="1">
      <alignment/>
    </xf>
    <xf numFmtId="0" fontId="12" fillId="40" borderId="17" xfId="0" applyFont="1" applyFill="1" applyBorder="1" applyAlignment="1">
      <alignment/>
    </xf>
    <xf numFmtId="0" fontId="7" fillId="40" borderId="17" xfId="0" applyFont="1" applyFill="1" applyBorder="1" applyAlignment="1">
      <alignment/>
    </xf>
    <xf numFmtId="0" fontId="7" fillId="40" borderId="0" xfId="0" applyFont="1" applyFill="1" applyBorder="1" applyAlignment="1">
      <alignment/>
    </xf>
    <xf numFmtId="0" fontId="8" fillId="40" borderId="17" xfId="0" applyFont="1" applyFill="1" applyBorder="1" applyAlignment="1">
      <alignment vertical="center" textRotation="90" wrapText="1"/>
    </xf>
    <xf numFmtId="0" fontId="8" fillId="40" borderId="0" xfId="0" applyFont="1" applyFill="1" applyBorder="1" applyAlignment="1">
      <alignment vertical="center" textRotation="90" wrapText="1"/>
    </xf>
    <xf numFmtId="0" fontId="8" fillId="40" borderId="22" xfId="0" applyFont="1" applyFill="1" applyBorder="1" applyAlignment="1">
      <alignment vertical="center" textRotation="90" wrapText="1"/>
    </xf>
    <xf numFmtId="0" fontId="8" fillId="40" borderId="10" xfId="0" applyFont="1" applyFill="1" applyBorder="1" applyAlignment="1">
      <alignment vertical="center" textRotation="90" wrapText="1"/>
    </xf>
    <xf numFmtId="0" fontId="14" fillId="40" borderId="10" xfId="0" applyFont="1" applyFill="1" applyBorder="1" applyAlignment="1">
      <alignment/>
    </xf>
    <xf numFmtId="0" fontId="14" fillId="40" borderId="40" xfId="0" applyFont="1" applyFill="1" applyBorder="1" applyAlignment="1">
      <alignment/>
    </xf>
    <xf numFmtId="0" fontId="14" fillId="40" borderId="27" xfId="0" applyFont="1" applyFill="1" applyBorder="1" applyAlignment="1">
      <alignment/>
    </xf>
    <xf numFmtId="0" fontId="10" fillId="40" borderId="15" xfId="0" applyFont="1" applyFill="1" applyBorder="1" applyAlignment="1">
      <alignment/>
    </xf>
    <xf numFmtId="0" fontId="8" fillId="42" borderId="31" xfId="0" applyFont="1" applyFill="1" applyBorder="1" applyAlignment="1">
      <alignment vertical="center" wrapText="1"/>
    </xf>
    <xf numFmtId="0" fontId="10" fillId="42" borderId="15" xfId="0" applyFont="1" applyFill="1" applyBorder="1" applyAlignment="1">
      <alignment vertical="center" wrapText="1"/>
    </xf>
    <xf numFmtId="0" fontId="10" fillId="42" borderId="15" xfId="0" applyFont="1" applyFill="1" applyBorder="1" applyAlignment="1">
      <alignment/>
    </xf>
    <xf numFmtId="0" fontId="12" fillId="42" borderId="15" xfId="0" applyFont="1" applyFill="1" applyBorder="1" applyAlignment="1">
      <alignment/>
    </xf>
    <xf numFmtId="0" fontId="10" fillId="42" borderId="16" xfId="0" applyFont="1" applyFill="1" applyBorder="1" applyAlignment="1">
      <alignment/>
    </xf>
    <xf numFmtId="0" fontId="14" fillId="42" borderId="22" xfId="0" applyFont="1" applyFill="1" applyBorder="1" applyAlignment="1">
      <alignment/>
    </xf>
    <xf numFmtId="0" fontId="14" fillId="42" borderId="10" xfId="0" applyFont="1" applyFill="1" applyBorder="1" applyAlignment="1">
      <alignment/>
    </xf>
    <xf numFmtId="0" fontId="12" fillId="42" borderId="10" xfId="0" applyFont="1" applyFill="1" applyBorder="1" applyAlignment="1">
      <alignment/>
    </xf>
    <xf numFmtId="0" fontId="14" fillId="42" borderId="21" xfId="0" applyFont="1" applyFill="1" applyBorder="1" applyAlignment="1">
      <alignment/>
    </xf>
    <xf numFmtId="0" fontId="14" fillId="42" borderId="19" xfId="0" applyFont="1" applyFill="1" applyBorder="1" applyAlignment="1">
      <alignment/>
    </xf>
    <xf numFmtId="0" fontId="41" fillId="40" borderId="38" xfId="48" applyFont="1" applyFill="1" applyBorder="1" applyAlignment="1" applyProtection="1">
      <alignment horizontal="center" vertical="center"/>
      <protection/>
    </xf>
    <xf numFmtId="0" fontId="41" fillId="0" borderId="38" xfId="48" applyFont="1" applyFill="1" applyBorder="1" applyAlignment="1" applyProtection="1">
      <alignment horizontal="center" vertical="center"/>
      <protection/>
    </xf>
    <xf numFmtId="0" fontId="41" fillId="37" borderId="38" xfId="48" applyFont="1" applyFill="1" applyBorder="1" applyAlignment="1" applyProtection="1">
      <alignment horizontal="center" vertical="center"/>
      <protection/>
    </xf>
    <xf numFmtId="0" fontId="44" fillId="37" borderId="38" xfId="48" applyFont="1" applyFill="1" applyBorder="1" applyAlignment="1" applyProtection="1">
      <alignment horizontal="center" vertical="center"/>
      <protection/>
    </xf>
    <xf numFmtId="0" fontId="44" fillId="40" borderId="38" xfId="48" applyFont="1" applyFill="1" applyBorder="1" applyAlignment="1" applyProtection="1">
      <alignment horizontal="center" vertical="center"/>
      <protection/>
    </xf>
    <xf numFmtId="0" fontId="9" fillId="43" borderId="49" xfId="0" applyFont="1" applyFill="1" applyBorder="1" applyAlignment="1">
      <alignment horizontal="center" vertical="center"/>
    </xf>
    <xf numFmtId="0" fontId="9" fillId="0" borderId="50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left"/>
    </xf>
    <xf numFmtId="193" fontId="40" fillId="0" borderId="0" xfId="52" applyNumberFormat="1" applyFont="1" applyAlignment="1">
      <alignment horizontal="left"/>
    </xf>
    <xf numFmtId="0" fontId="42" fillId="0" borderId="28" xfId="0" applyFont="1" applyBorder="1" applyAlignment="1" applyProtection="1">
      <alignment vertical="center"/>
      <protection/>
    </xf>
    <xf numFmtId="0" fontId="13" fillId="40" borderId="38" xfId="0" applyFont="1" applyFill="1" applyBorder="1" applyAlignment="1" applyProtection="1">
      <alignment horizontal="center" vertical="center"/>
      <protection/>
    </xf>
    <xf numFmtId="0" fontId="12" fillId="40" borderId="38" xfId="0" applyFont="1" applyFill="1" applyBorder="1" applyAlignment="1" applyProtection="1">
      <alignment horizontal="center" vertical="center"/>
      <protection/>
    </xf>
    <xf numFmtId="0" fontId="27" fillId="37" borderId="0" xfId="0" applyFont="1" applyFill="1" applyAlignment="1" applyProtection="1">
      <alignment vertical="center"/>
      <protection/>
    </xf>
    <xf numFmtId="0" fontId="13" fillId="37" borderId="38" xfId="0" applyFont="1" applyFill="1" applyBorder="1" applyAlignment="1" applyProtection="1">
      <alignment horizontal="center" vertical="center"/>
      <protection/>
    </xf>
    <xf numFmtId="0" fontId="13" fillId="40" borderId="47" xfId="0" applyFont="1" applyFill="1" applyBorder="1" applyAlignment="1" applyProtection="1">
      <alignment horizontal="center" vertical="center"/>
      <protection/>
    </xf>
    <xf numFmtId="0" fontId="39" fillId="0" borderId="0" xfId="0" applyFont="1" applyFill="1" applyBorder="1" applyAlignment="1">
      <alignment horizontal="left" vertical="top"/>
    </xf>
    <xf numFmtId="3" fontId="39" fillId="0" borderId="0" xfId="0" applyNumberFormat="1" applyFont="1" applyFill="1" applyBorder="1" applyAlignment="1">
      <alignment horizontal="right" vertical="top"/>
    </xf>
    <xf numFmtId="0" fontId="40" fillId="0" borderId="0" xfId="0" applyFont="1" applyFill="1" applyBorder="1" applyAlignment="1">
      <alignment horizontal="left" vertical="top"/>
    </xf>
    <xf numFmtId="0" fontId="32" fillId="0" borderId="0" xfId="0" applyFont="1" applyFill="1" applyBorder="1" applyAlignment="1">
      <alignment horizontal="left" vertical="top"/>
    </xf>
    <xf numFmtId="0" fontId="40" fillId="0" borderId="0" xfId="0" applyFont="1" applyFill="1" applyBorder="1" applyAlignment="1">
      <alignment horizontal="right" vertical="top"/>
    </xf>
    <xf numFmtId="0" fontId="34" fillId="44" borderId="51" xfId="0" applyFont="1" applyFill="1" applyBorder="1" applyAlignment="1">
      <alignment vertical="top"/>
    </xf>
    <xf numFmtId="0" fontId="34" fillId="45" borderId="52" xfId="0" applyFont="1" applyFill="1" applyBorder="1" applyAlignment="1">
      <alignment vertical="top"/>
    </xf>
    <xf numFmtId="0" fontId="34" fillId="46" borderId="53" xfId="0" applyFont="1" applyFill="1" applyBorder="1" applyAlignment="1">
      <alignment vertical="top"/>
    </xf>
    <xf numFmtId="0" fontId="34" fillId="47" borderId="54" xfId="0" applyFont="1" applyFill="1" applyBorder="1" applyAlignment="1">
      <alignment vertical="top"/>
    </xf>
    <xf numFmtId="0" fontId="52" fillId="0" borderId="0" xfId="0" applyFont="1" applyFill="1" applyBorder="1" applyAlignment="1">
      <alignment horizontal="left" vertical="top"/>
    </xf>
    <xf numFmtId="0" fontId="53" fillId="0" borderId="0" xfId="0" applyFont="1" applyFill="1" applyBorder="1" applyAlignment="1">
      <alignment horizontal="left" vertical="top"/>
    </xf>
    <xf numFmtId="3" fontId="40" fillId="0" borderId="0" xfId="0" applyNumberFormat="1" applyFont="1" applyFill="1" applyBorder="1" applyAlignment="1">
      <alignment horizontal="right" vertical="top"/>
    </xf>
    <xf numFmtId="0" fontId="40" fillId="0" borderId="0" xfId="0" applyFont="1" applyFill="1" applyBorder="1" applyAlignment="1">
      <alignment horizontal="center" vertical="top"/>
    </xf>
    <xf numFmtId="0" fontId="39" fillId="0" borderId="0" xfId="0" applyFont="1" applyFill="1" applyBorder="1" applyAlignment="1">
      <alignment horizontal="center" vertical="top"/>
    </xf>
    <xf numFmtId="0" fontId="39" fillId="0" borderId="0" xfId="0" applyFont="1" applyFill="1" applyBorder="1" applyAlignment="1">
      <alignment horizontal="right" vertical="top"/>
    </xf>
    <xf numFmtId="0" fontId="31" fillId="48" borderId="55" xfId="0" applyFont="1" applyFill="1" applyBorder="1" applyAlignment="1">
      <alignment vertical="top"/>
    </xf>
    <xf numFmtId="0" fontId="31" fillId="49" borderId="56" xfId="0" applyFont="1" applyFill="1" applyBorder="1" applyAlignment="1">
      <alignment vertical="top"/>
    </xf>
    <xf numFmtId="0" fontId="39" fillId="0" borderId="0" xfId="0" applyFont="1" applyFill="1" applyBorder="1" applyAlignment="1">
      <alignment vertical="top" wrapText="1"/>
    </xf>
    <xf numFmtId="0" fontId="54" fillId="0" borderId="0" xfId="0" applyFont="1" applyFill="1" applyBorder="1" applyAlignment="1">
      <alignment horizontal="left" vertical="top"/>
    </xf>
    <xf numFmtId="0" fontId="55" fillId="0" borderId="0" xfId="0" applyFont="1" applyFill="1" applyBorder="1" applyAlignment="1">
      <alignment horizontal="left" vertical="top"/>
    </xf>
    <xf numFmtId="3" fontId="56" fillId="0" borderId="0" xfId="52" applyNumberFormat="1" applyFont="1" applyFill="1" applyBorder="1" applyAlignment="1">
      <alignment vertical="top"/>
    </xf>
    <xf numFmtId="0" fontId="54" fillId="0" borderId="0" xfId="0" applyFont="1" applyFill="1" applyBorder="1" applyAlignment="1">
      <alignment vertical="top"/>
    </xf>
    <xf numFmtId="0" fontId="31" fillId="37" borderId="0" xfId="0" applyFont="1" applyFill="1" applyBorder="1" applyAlignment="1">
      <alignment horizontal="left" vertical="top"/>
    </xf>
    <xf numFmtId="3" fontId="31" fillId="37" borderId="0" xfId="0" applyNumberFormat="1" applyFont="1" applyFill="1" applyBorder="1" applyAlignment="1">
      <alignment horizontal="right" vertical="top"/>
    </xf>
    <xf numFmtId="0" fontId="55" fillId="37" borderId="0" xfId="0" applyFont="1" applyFill="1" applyBorder="1" applyAlignment="1">
      <alignment horizontal="left" vertical="top"/>
    </xf>
    <xf numFmtId="3" fontId="56" fillId="37" borderId="0" xfId="52" applyNumberFormat="1" applyFont="1" applyFill="1" applyBorder="1" applyAlignment="1">
      <alignment vertical="top"/>
    </xf>
    <xf numFmtId="0" fontId="54" fillId="37" borderId="0" xfId="0" applyFont="1" applyFill="1" applyBorder="1" applyAlignment="1">
      <alignment horizontal="left" vertical="top"/>
    </xf>
    <xf numFmtId="0" fontId="54" fillId="37" borderId="0" xfId="0" applyFont="1" applyFill="1" applyBorder="1" applyAlignment="1">
      <alignment vertical="top"/>
    </xf>
    <xf numFmtId="0" fontId="34" fillId="0" borderId="0" xfId="0" applyFont="1" applyFill="1" applyBorder="1" applyAlignment="1">
      <alignment horizontal="justify" vertical="top" wrapText="1"/>
    </xf>
    <xf numFmtId="0" fontId="37" fillId="0" borderId="0" xfId="0" applyFont="1" applyBorder="1" applyAlignment="1">
      <alignment vertical="top"/>
    </xf>
    <xf numFmtId="0" fontId="57" fillId="0" borderId="0" xfId="0" applyFont="1" applyFill="1" applyBorder="1" applyAlignment="1">
      <alignment horizontal="left" vertical="top"/>
    </xf>
    <xf numFmtId="3" fontId="57" fillId="0" borderId="0" xfId="0" applyNumberFormat="1" applyFont="1" applyFill="1" applyBorder="1" applyAlignment="1">
      <alignment horizontal="right" vertical="top"/>
    </xf>
    <xf numFmtId="3" fontId="55" fillId="0" borderId="0" xfId="0" applyNumberFormat="1" applyFont="1" applyFill="1" applyBorder="1" applyAlignment="1">
      <alignment horizontal="right" vertical="top"/>
    </xf>
    <xf numFmtId="3" fontId="56" fillId="0" borderId="0" xfId="52" applyNumberFormat="1" applyFont="1" applyFill="1" applyBorder="1" applyAlignment="1">
      <alignment horizontal="right" vertical="top"/>
    </xf>
    <xf numFmtId="3" fontId="40" fillId="0" borderId="0" xfId="52" applyNumberFormat="1" applyFont="1" applyFill="1" applyBorder="1" applyAlignment="1">
      <alignment vertical="top"/>
    </xf>
    <xf numFmtId="3" fontId="54" fillId="0" borderId="0" xfId="0" applyNumberFormat="1" applyFont="1" applyFill="1" applyBorder="1" applyAlignment="1">
      <alignment horizontal="right" vertical="top"/>
    </xf>
    <xf numFmtId="3" fontId="40" fillId="0" borderId="0" xfId="52" applyNumberFormat="1" applyFont="1" applyFill="1" applyBorder="1" applyAlignment="1">
      <alignment horizontal="right" vertical="top"/>
    </xf>
    <xf numFmtId="0" fontId="58" fillId="0" borderId="0" xfId="0" applyFont="1" applyFill="1" applyBorder="1" applyAlignment="1">
      <alignment horizontal="left" vertical="top"/>
    </xf>
    <xf numFmtId="0" fontId="35" fillId="0" borderId="0" xfId="0" applyFont="1" applyFill="1" applyBorder="1" applyAlignment="1">
      <alignment horizontal="justify" vertical="top" wrapText="1"/>
    </xf>
    <xf numFmtId="0" fontId="56" fillId="0" borderId="0" xfId="0" applyFont="1" applyFill="1" applyBorder="1" applyAlignment="1">
      <alignment horizontal="left" vertical="top"/>
    </xf>
    <xf numFmtId="0" fontId="40" fillId="0" borderId="0" xfId="0" applyFont="1" applyFill="1" applyBorder="1" applyAlignment="1">
      <alignment vertical="top"/>
    </xf>
    <xf numFmtId="37" fontId="31" fillId="0" borderId="0" xfId="52" applyNumberFormat="1" applyFont="1" applyFill="1" applyBorder="1" applyAlignment="1">
      <alignment horizontal="center" vertical="top"/>
    </xf>
    <xf numFmtId="0" fontId="59" fillId="0" borderId="0" xfId="0" applyFont="1" applyFill="1" applyBorder="1" applyAlignment="1">
      <alignment horizontal="left" vertical="top"/>
    </xf>
    <xf numFmtId="37" fontId="31" fillId="0" borderId="0" xfId="52" applyNumberFormat="1" applyFont="1" applyFill="1" applyBorder="1" applyAlignment="1">
      <alignment horizontal="right" vertical="top"/>
    </xf>
    <xf numFmtId="0" fontId="34" fillId="0" borderId="0" xfId="0" applyFont="1" applyFill="1" applyBorder="1" applyAlignment="1">
      <alignment horizontal="left" vertical="top"/>
    </xf>
    <xf numFmtId="0" fontId="37" fillId="0" borderId="0" xfId="0" applyFont="1" applyAlignment="1">
      <alignment vertical="top"/>
    </xf>
    <xf numFmtId="3" fontId="34" fillId="50" borderId="57" xfId="0" applyNumberFormat="1" applyFont="1" applyFill="1" applyBorder="1" applyAlignment="1" applyProtection="1">
      <alignment horizontal="center" vertical="top"/>
      <protection hidden="1"/>
    </xf>
    <xf numFmtId="3" fontId="31" fillId="0" borderId="0" xfId="0" applyNumberFormat="1" applyFont="1" applyFill="1" applyBorder="1" applyAlignment="1" applyProtection="1">
      <alignment horizontal="center" vertical="top"/>
      <protection hidden="1"/>
    </xf>
    <xf numFmtId="3" fontId="32" fillId="0" borderId="0" xfId="0" applyNumberFormat="1" applyFont="1" applyFill="1" applyBorder="1" applyAlignment="1" applyProtection="1">
      <alignment vertical="top"/>
      <protection hidden="1"/>
    </xf>
    <xf numFmtId="0" fontId="50" fillId="0" borderId="0" xfId="0" applyFont="1" applyAlignment="1">
      <alignment vertical="top"/>
    </xf>
    <xf numFmtId="3" fontId="34" fillId="51" borderId="57" xfId="0" applyNumberFormat="1" applyFont="1" applyFill="1" applyBorder="1" applyAlignment="1" applyProtection="1">
      <alignment horizontal="center" vertical="top" wrapText="1"/>
      <protection hidden="1"/>
    </xf>
    <xf numFmtId="3" fontId="32" fillId="0" borderId="0" xfId="0" applyNumberFormat="1" applyFont="1" applyFill="1" applyAlignment="1" applyProtection="1">
      <alignment vertical="top"/>
      <protection hidden="1"/>
    </xf>
    <xf numFmtId="0" fontId="37" fillId="37" borderId="0" xfId="0" applyFont="1" applyFill="1" applyBorder="1" applyAlignment="1">
      <alignment vertical="top"/>
    </xf>
    <xf numFmtId="3" fontId="31" fillId="52" borderId="0" xfId="0" applyNumberFormat="1" applyFont="1" applyFill="1" applyBorder="1" applyAlignment="1" applyProtection="1">
      <alignment horizontal="center" vertical="top"/>
      <protection hidden="1"/>
    </xf>
    <xf numFmtId="3" fontId="35" fillId="53" borderId="57" xfId="0" applyNumberFormat="1" applyFont="1" applyFill="1" applyBorder="1" applyAlignment="1" applyProtection="1">
      <alignment horizontal="center" vertical="top"/>
      <protection hidden="1"/>
    </xf>
    <xf numFmtId="3" fontId="35" fillId="54" borderId="57" xfId="0" applyNumberFormat="1" applyFont="1" applyFill="1" applyBorder="1" applyAlignment="1" applyProtection="1">
      <alignment horizontal="center" vertical="top" wrapText="1"/>
      <protection hidden="1"/>
    </xf>
    <xf numFmtId="3" fontId="35" fillId="55" borderId="57" xfId="0" applyNumberFormat="1" applyFont="1" applyFill="1" applyBorder="1" applyAlignment="1" applyProtection="1">
      <alignment horizontal="center" vertical="top"/>
      <protection hidden="1"/>
    </xf>
    <xf numFmtId="0" fontId="141" fillId="0" borderId="0" xfId="0" applyFont="1" applyAlignment="1">
      <alignment horizontal="center" vertical="top"/>
    </xf>
    <xf numFmtId="0" fontId="141" fillId="0" borderId="0" xfId="0" applyFont="1" applyBorder="1" applyAlignment="1">
      <alignment horizontal="center" vertical="top"/>
    </xf>
    <xf numFmtId="0" fontId="141" fillId="37" borderId="0" xfId="0" applyFont="1" applyFill="1" applyBorder="1" applyAlignment="1">
      <alignment horizontal="center" vertical="top"/>
    </xf>
    <xf numFmtId="0" fontId="142" fillId="0" borderId="0" xfId="0" applyFont="1" applyAlignment="1">
      <alignment horizontal="center" vertical="top"/>
    </xf>
    <xf numFmtId="0" fontId="141" fillId="37" borderId="0" xfId="0" applyFont="1" applyFill="1" applyAlignment="1">
      <alignment horizontal="center" vertical="top"/>
    </xf>
    <xf numFmtId="0" fontId="141" fillId="37" borderId="0" xfId="0" applyFont="1" applyFill="1" applyAlignment="1">
      <alignment vertical="top"/>
    </xf>
    <xf numFmtId="0" fontId="143" fillId="0" borderId="0" xfId="0" applyFont="1" applyFill="1" applyBorder="1" applyAlignment="1">
      <alignment horizontal="left" vertical="top"/>
    </xf>
    <xf numFmtId="0" fontId="144" fillId="56" borderId="57" xfId="0" applyFont="1" applyFill="1" applyBorder="1" applyAlignment="1">
      <alignment horizontal="center"/>
    </xf>
    <xf numFmtId="0" fontId="32" fillId="0" borderId="0" xfId="0" applyFont="1" applyAlignment="1">
      <alignment/>
    </xf>
    <xf numFmtId="0" fontId="145" fillId="0" borderId="0" xfId="0" applyFont="1" applyAlignment="1">
      <alignment horizontal="center" vertical="top"/>
    </xf>
    <xf numFmtId="0" fontId="40" fillId="0" borderId="0" xfId="0" applyFont="1" applyAlignment="1">
      <alignment vertical="top"/>
    </xf>
    <xf numFmtId="171" fontId="40" fillId="0" borderId="0" xfId="0" applyNumberFormat="1" applyFont="1" applyAlignment="1">
      <alignment vertical="top"/>
    </xf>
    <xf numFmtId="0" fontId="145" fillId="37" borderId="0" xfId="0" applyFont="1" applyFill="1" applyAlignment="1">
      <alignment vertical="top"/>
    </xf>
    <xf numFmtId="0" fontId="146" fillId="0" borderId="0" xfId="0" applyFont="1" applyFill="1" applyBorder="1" applyAlignment="1">
      <alignment horizontal="left" vertical="top"/>
    </xf>
    <xf numFmtId="0" fontId="9" fillId="39" borderId="58" xfId="0" applyFont="1" applyFill="1" applyBorder="1" applyAlignment="1">
      <alignment/>
    </xf>
    <xf numFmtId="0" fontId="9" fillId="39" borderId="19" xfId="0" applyFont="1" applyFill="1" applyBorder="1" applyAlignment="1">
      <alignment/>
    </xf>
    <xf numFmtId="0" fontId="9" fillId="39" borderId="59" xfId="0" applyFont="1" applyFill="1" applyBorder="1" applyAlignment="1">
      <alignment/>
    </xf>
    <xf numFmtId="0" fontId="31" fillId="57" borderId="51" xfId="0" applyFont="1" applyFill="1" applyBorder="1" applyAlignment="1">
      <alignment vertical="top"/>
    </xf>
    <xf numFmtId="0" fontId="31" fillId="58" borderId="52" xfId="0" applyFont="1" applyFill="1" applyBorder="1" applyAlignment="1">
      <alignment vertical="top"/>
    </xf>
    <xf numFmtId="0" fontId="31" fillId="59" borderId="55" xfId="0" applyFont="1" applyFill="1" applyBorder="1" applyAlignment="1">
      <alignment vertical="top"/>
    </xf>
    <xf numFmtId="0" fontId="31" fillId="60" borderId="56" xfId="0" applyFont="1" applyFill="1" applyBorder="1" applyAlignment="1">
      <alignment vertical="top"/>
    </xf>
    <xf numFmtId="0" fontId="31" fillId="61" borderId="51" xfId="0" applyFont="1" applyFill="1" applyBorder="1" applyAlignment="1">
      <alignment vertical="top"/>
    </xf>
    <xf numFmtId="0" fontId="31" fillId="62" borderId="52" xfId="0" applyFont="1" applyFill="1" applyBorder="1" applyAlignment="1">
      <alignment vertical="top"/>
    </xf>
    <xf numFmtId="0" fontId="31" fillId="63" borderId="51" xfId="0" applyFont="1" applyFill="1" applyBorder="1" applyAlignment="1">
      <alignment vertical="top"/>
    </xf>
    <xf numFmtId="0" fontId="31" fillId="64" borderId="52" xfId="0" applyFont="1" applyFill="1" applyBorder="1" applyAlignment="1">
      <alignment vertical="top"/>
    </xf>
    <xf numFmtId="0" fontId="31" fillId="65" borderId="51" xfId="0" applyFont="1" applyFill="1" applyBorder="1" applyAlignment="1">
      <alignment vertical="top"/>
    </xf>
    <xf numFmtId="0" fontId="31" fillId="66" borderId="52" xfId="0" applyFont="1" applyFill="1" applyBorder="1" applyAlignment="1">
      <alignment vertical="top"/>
    </xf>
    <xf numFmtId="3" fontId="146" fillId="0" borderId="0" xfId="0" applyNumberFormat="1" applyFont="1" applyFill="1" applyBorder="1" applyAlignment="1">
      <alignment horizontal="right" vertical="top"/>
    </xf>
    <xf numFmtId="0" fontId="147" fillId="37" borderId="0" xfId="0" applyFont="1" applyFill="1" applyBorder="1" applyAlignment="1">
      <alignment horizontal="left" vertical="top"/>
    </xf>
    <xf numFmtId="0" fontId="147" fillId="0" borderId="0" xfId="0" applyFont="1" applyFill="1" applyBorder="1" applyAlignment="1">
      <alignment horizontal="left" vertical="top"/>
    </xf>
    <xf numFmtId="0" fontId="32" fillId="67" borderId="0" xfId="0" applyFont="1" applyFill="1" applyBorder="1" applyAlignment="1" applyProtection="1">
      <alignment/>
      <protection hidden="1"/>
    </xf>
    <xf numFmtId="0" fontId="31" fillId="19" borderId="0" xfId="0" applyFont="1" applyFill="1" applyAlignment="1" applyProtection="1">
      <alignment horizontal="center"/>
      <protection hidden="1"/>
    </xf>
    <xf numFmtId="0" fontId="32" fillId="19" borderId="0" xfId="0" applyFont="1" applyFill="1" applyAlignment="1" applyProtection="1">
      <alignment/>
      <protection hidden="1"/>
    </xf>
    <xf numFmtId="0" fontId="32" fillId="0" borderId="0" xfId="0" applyFont="1" applyAlignment="1" applyProtection="1">
      <alignment/>
      <protection hidden="1"/>
    </xf>
    <xf numFmtId="0" fontId="31" fillId="67" borderId="0" xfId="0" applyFont="1" applyFill="1" applyBorder="1" applyAlignment="1" applyProtection="1">
      <alignment vertical="center" wrapText="1"/>
      <protection hidden="1"/>
    </xf>
    <xf numFmtId="0" fontId="31" fillId="13" borderId="60" xfId="0" applyFont="1" applyFill="1" applyBorder="1" applyAlignment="1" applyProtection="1">
      <alignment vertical="center" wrapText="1"/>
      <protection hidden="1"/>
    </xf>
    <xf numFmtId="0" fontId="31" fillId="13" borderId="0" xfId="0" applyFont="1" applyFill="1" applyBorder="1" applyAlignment="1" applyProtection="1">
      <alignment vertical="center" wrapText="1"/>
      <protection hidden="1"/>
    </xf>
    <xf numFmtId="0" fontId="31" fillId="13" borderId="61" xfId="0" applyFont="1" applyFill="1" applyBorder="1" applyAlignment="1" applyProtection="1">
      <alignment vertical="center" wrapText="1"/>
      <protection hidden="1"/>
    </xf>
    <xf numFmtId="0" fontId="34" fillId="67" borderId="0" xfId="0" applyFont="1" applyFill="1" applyBorder="1" applyAlignment="1" applyProtection="1">
      <alignment horizontal="justify" vertical="center" wrapText="1"/>
      <protection hidden="1"/>
    </xf>
    <xf numFmtId="0" fontId="31" fillId="67" borderId="0" xfId="0" applyFont="1" applyFill="1" applyBorder="1" applyAlignment="1" applyProtection="1">
      <alignment horizontal="center" vertical="center" wrapText="1"/>
      <protection hidden="1"/>
    </xf>
    <xf numFmtId="0" fontId="32" fillId="67" borderId="0" xfId="0" applyFont="1" applyFill="1" applyAlignment="1" applyProtection="1">
      <alignment horizontal="center" vertical="center"/>
      <protection hidden="1"/>
    </xf>
    <xf numFmtId="0" fontId="32" fillId="7" borderId="0" xfId="0" applyFont="1" applyFill="1" applyBorder="1" applyAlignment="1" applyProtection="1">
      <alignment horizontal="center" vertical="center"/>
      <protection hidden="1"/>
    </xf>
    <xf numFmtId="0" fontId="38" fillId="67" borderId="0" xfId="0" applyFont="1" applyFill="1" applyBorder="1" applyAlignment="1" applyProtection="1">
      <alignment/>
      <protection hidden="1"/>
    </xf>
    <xf numFmtId="0" fontId="38" fillId="19" borderId="0" xfId="0" applyFont="1" applyFill="1" applyAlignment="1" applyProtection="1">
      <alignment/>
      <protection hidden="1"/>
    </xf>
    <xf numFmtId="0" fontId="38" fillId="0" borderId="0" xfId="0" applyFont="1" applyAlignment="1" applyProtection="1">
      <alignment/>
      <protection hidden="1"/>
    </xf>
    <xf numFmtId="0" fontId="63" fillId="19" borderId="0" xfId="48" applyFont="1" applyFill="1" applyAlignment="1" applyProtection="1">
      <alignment horizontal="center"/>
      <protection hidden="1"/>
    </xf>
    <xf numFmtId="0" fontId="40" fillId="7" borderId="62" xfId="0" applyFont="1" applyFill="1" applyBorder="1" applyAlignment="1" applyProtection="1">
      <alignment vertical="center"/>
      <protection hidden="1"/>
    </xf>
    <xf numFmtId="0" fontId="31" fillId="7" borderId="52" xfId="0" applyFont="1" applyFill="1" applyBorder="1" applyAlignment="1" applyProtection="1">
      <alignment vertical="center" wrapText="1"/>
      <protection hidden="1"/>
    </xf>
    <xf numFmtId="0" fontId="31" fillId="7" borderId="63" xfId="0" applyFont="1" applyFill="1" applyBorder="1" applyAlignment="1" applyProtection="1">
      <alignment vertical="center" wrapText="1"/>
      <protection hidden="1"/>
    </xf>
    <xf numFmtId="0" fontId="39" fillId="7" borderId="64" xfId="0" applyFont="1" applyFill="1" applyBorder="1" applyAlignment="1" applyProtection="1">
      <alignment vertical="center" wrapText="1"/>
      <protection hidden="1"/>
    </xf>
    <xf numFmtId="0" fontId="39" fillId="7" borderId="65" xfId="0" applyFont="1" applyFill="1" applyBorder="1" applyAlignment="1" applyProtection="1">
      <alignment vertical="center" wrapText="1"/>
      <protection hidden="1"/>
    </xf>
    <xf numFmtId="0" fontId="39" fillId="7" borderId="66" xfId="0" applyFont="1" applyFill="1" applyBorder="1" applyAlignment="1" applyProtection="1">
      <alignment vertical="center" wrapText="1"/>
      <protection hidden="1"/>
    </xf>
    <xf numFmtId="0" fontId="32" fillId="7" borderId="61" xfId="0" applyFont="1" applyFill="1" applyBorder="1" applyAlignment="1" applyProtection="1">
      <alignment horizontal="center" vertical="center"/>
      <protection hidden="1"/>
    </xf>
    <xf numFmtId="0" fontId="39" fillId="7" borderId="60" xfId="0" applyFont="1" applyFill="1" applyBorder="1" applyAlignment="1" applyProtection="1">
      <alignment vertical="center" wrapText="1"/>
      <protection hidden="1"/>
    </xf>
    <xf numFmtId="0" fontId="39" fillId="7" borderId="0" xfId="0" applyFont="1" applyFill="1" applyBorder="1" applyAlignment="1" applyProtection="1">
      <alignment vertical="center" wrapText="1"/>
      <protection hidden="1"/>
    </xf>
    <xf numFmtId="0" fontId="39" fillId="7" borderId="67" xfId="0" applyFont="1" applyFill="1" applyBorder="1" applyAlignment="1" applyProtection="1">
      <alignment vertical="center" wrapText="1"/>
      <protection hidden="1"/>
    </xf>
    <xf numFmtId="0" fontId="39" fillId="7" borderId="68" xfId="0" applyFont="1" applyFill="1" applyBorder="1" applyAlignment="1" applyProtection="1">
      <alignment horizontal="center" vertical="center" wrapText="1"/>
      <protection hidden="1"/>
    </xf>
    <xf numFmtId="0" fontId="40" fillId="7" borderId="0" xfId="0" applyFont="1" applyFill="1" applyBorder="1" applyAlignment="1" applyProtection="1">
      <alignment vertical="center"/>
      <protection hidden="1"/>
    </xf>
    <xf numFmtId="0" fontId="39" fillId="7" borderId="65" xfId="0" applyFont="1" applyFill="1" applyBorder="1" applyAlignment="1" applyProtection="1">
      <alignment horizontal="center" vertical="center" wrapText="1"/>
      <protection hidden="1"/>
    </xf>
    <xf numFmtId="0" fontId="39" fillId="7" borderId="66" xfId="0" applyFont="1" applyFill="1" applyBorder="1" applyAlignment="1" applyProtection="1">
      <alignment horizontal="center" vertical="center" wrapText="1"/>
      <protection hidden="1"/>
    </xf>
    <xf numFmtId="0" fontId="39" fillId="7" borderId="69" xfId="0" applyFont="1" applyFill="1" applyBorder="1" applyAlignment="1" applyProtection="1">
      <alignment horizontal="justify" vertical="center" wrapText="1"/>
      <protection hidden="1"/>
    </xf>
    <xf numFmtId="0" fontId="39" fillId="7" borderId="0" xfId="0" applyFont="1" applyFill="1" applyBorder="1" applyAlignment="1" applyProtection="1">
      <alignment horizontal="justify" vertical="center" wrapText="1"/>
      <protection hidden="1"/>
    </xf>
    <xf numFmtId="196" fontId="38" fillId="0" borderId="57" xfId="0" applyNumberFormat="1" applyFont="1" applyFill="1" applyBorder="1" applyAlignment="1" applyProtection="1">
      <alignment horizontal="center" vertical="center"/>
      <protection locked="0"/>
    </xf>
    <xf numFmtId="0" fontId="39" fillId="7" borderId="67" xfId="0" applyFont="1" applyFill="1" applyBorder="1" applyAlignment="1" applyProtection="1">
      <alignment horizontal="justify" vertical="center" wrapText="1"/>
      <protection hidden="1"/>
    </xf>
    <xf numFmtId="196" fontId="32" fillId="7" borderId="69" xfId="0" applyNumberFormat="1" applyFont="1" applyFill="1" applyBorder="1" applyAlignment="1" applyProtection="1">
      <alignment vertical="center"/>
      <protection locked="0"/>
    </xf>
    <xf numFmtId="196" fontId="32" fillId="7" borderId="0" xfId="0" applyNumberFormat="1" applyFont="1" applyFill="1" applyBorder="1" applyAlignment="1" applyProtection="1">
      <alignment vertical="center"/>
      <protection locked="0"/>
    </xf>
    <xf numFmtId="0" fontId="32" fillId="7" borderId="0" xfId="0" applyNumberFormat="1" applyFont="1" applyFill="1" applyBorder="1" applyAlignment="1" applyProtection="1">
      <alignment horizontal="center" vertical="center"/>
      <protection locked="0"/>
    </xf>
    <xf numFmtId="0" fontId="32" fillId="7" borderId="67" xfId="0" applyNumberFormat="1" applyFont="1" applyFill="1" applyBorder="1" applyAlignment="1" applyProtection="1">
      <alignment horizontal="center" vertical="center"/>
      <protection locked="0"/>
    </xf>
    <xf numFmtId="0" fontId="39" fillId="7" borderId="70" xfId="0" applyFont="1" applyFill="1" applyBorder="1" applyAlignment="1" applyProtection="1">
      <alignment vertical="center" wrapText="1"/>
      <protection hidden="1"/>
    </xf>
    <xf numFmtId="0" fontId="39" fillId="7" borderId="71" xfId="0" applyFont="1" applyFill="1" applyBorder="1" applyAlignment="1" applyProtection="1">
      <alignment vertical="center" wrapText="1"/>
      <protection hidden="1"/>
    </xf>
    <xf numFmtId="0" fontId="39" fillId="7" borderId="72" xfId="0" applyFont="1" applyFill="1" applyBorder="1" applyAlignment="1" applyProtection="1">
      <alignment vertical="center" wrapText="1"/>
      <protection hidden="1"/>
    </xf>
    <xf numFmtId="0" fontId="39" fillId="7" borderId="73" xfId="0" applyFont="1" applyFill="1" applyBorder="1" applyAlignment="1" applyProtection="1">
      <alignment horizontal="justify" vertical="center" wrapText="1"/>
      <protection hidden="1"/>
    </xf>
    <xf numFmtId="0" fontId="39" fillId="7" borderId="71" xfId="0" applyFont="1" applyFill="1" applyBorder="1" applyAlignment="1" applyProtection="1">
      <alignment horizontal="justify" vertical="center" wrapText="1"/>
      <protection hidden="1"/>
    </xf>
    <xf numFmtId="0" fontId="39" fillId="7" borderId="72" xfId="0" applyFont="1" applyFill="1" applyBorder="1" applyAlignment="1" applyProtection="1">
      <alignment horizontal="justify" vertical="center" wrapText="1"/>
      <protection hidden="1"/>
    </xf>
    <xf numFmtId="196" fontId="32" fillId="7" borderId="73" xfId="0" applyNumberFormat="1" applyFont="1" applyFill="1" applyBorder="1" applyAlignment="1" applyProtection="1">
      <alignment horizontal="center" vertical="center"/>
      <protection locked="0"/>
    </xf>
    <xf numFmtId="196" fontId="32" fillId="7" borderId="71" xfId="0" applyNumberFormat="1" applyFont="1" applyFill="1" applyBorder="1" applyAlignment="1" applyProtection="1">
      <alignment horizontal="center" vertical="center"/>
      <protection locked="0"/>
    </xf>
    <xf numFmtId="0" fontId="32" fillId="7" borderId="71" xfId="0" applyNumberFormat="1" applyFont="1" applyFill="1" applyBorder="1" applyAlignment="1" applyProtection="1">
      <alignment horizontal="center" vertical="center"/>
      <protection locked="0"/>
    </xf>
    <xf numFmtId="0" fontId="32" fillId="7" borderId="72" xfId="0" applyNumberFormat="1" applyFont="1" applyFill="1" applyBorder="1" applyAlignment="1" applyProtection="1">
      <alignment horizontal="center" vertical="center"/>
      <protection locked="0"/>
    </xf>
    <xf numFmtId="0" fontId="32" fillId="7" borderId="71" xfId="0" applyFont="1" applyFill="1" applyBorder="1" applyAlignment="1" applyProtection="1">
      <alignment horizontal="center" vertical="center"/>
      <protection hidden="1"/>
    </xf>
    <xf numFmtId="0" fontId="32" fillId="7" borderId="74" xfId="0" applyFont="1" applyFill="1" applyBorder="1" applyAlignment="1" applyProtection="1">
      <alignment horizontal="center" vertical="center"/>
      <protection hidden="1"/>
    </xf>
    <xf numFmtId="0" fontId="32" fillId="19" borderId="0" xfId="0" applyFont="1" applyFill="1" applyBorder="1" applyAlignment="1" applyProtection="1">
      <alignment/>
      <protection hidden="1"/>
    </xf>
    <xf numFmtId="0" fontId="40" fillId="19" borderId="0" xfId="0" applyFont="1" applyFill="1" applyBorder="1" applyAlignment="1" applyProtection="1">
      <alignment horizontal="justify" vertical="center" wrapText="1"/>
      <protection hidden="1"/>
    </xf>
    <xf numFmtId="0" fontId="32" fillId="19" borderId="0" xfId="0" applyFont="1" applyFill="1" applyBorder="1" applyAlignment="1" applyProtection="1">
      <alignment horizontal="center" vertical="center"/>
      <protection hidden="1"/>
    </xf>
    <xf numFmtId="0" fontId="31" fillId="19" borderId="0" xfId="0" applyFont="1" applyFill="1" applyBorder="1" applyAlignment="1" applyProtection="1">
      <alignment horizontal="center"/>
      <protection hidden="1"/>
    </xf>
    <xf numFmtId="0" fontId="32" fillId="0" borderId="0" xfId="0" applyFont="1" applyFill="1" applyBorder="1" applyAlignment="1" applyProtection="1">
      <alignment/>
      <protection hidden="1"/>
    </xf>
    <xf numFmtId="0" fontId="32" fillId="7" borderId="0" xfId="0" applyFont="1" applyFill="1" applyBorder="1" applyAlignment="1" applyProtection="1">
      <alignment/>
      <protection hidden="1"/>
    </xf>
    <xf numFmtId="0" fontId="40" fillId="19" borderId="0" xfId="0" applyFont="1" applyFill="1" applyAlignment="1" applyProtection="1">
      <alignment vertical="center"/>
      <protection hidden="1"/>
    </xf>
    <xf numFmtId="0" fontId="32" fillId="19" borderId="0" xfId="0" applyFont="1" applyFill="1" applyAlignment="1" applyProtection="1">
      <alignment horizontal="center" vertical="center"/>
      <protection hidden="1"/>
    </xf>
    <xf numFmtId="0" fontId="32" fillId="67" borderId="0" xfId="0" applyFont="1" applyFill="1" applyBorder="1" applyAlignment="1" applyProtection="1">
      <alignment vertical="center"/>
      <protection hidden="1"/>
    </xf>
    <xf numFmtId="3" fontId="32" fillId="19" borderId="0" xfId="0" applyNumberFormat="1" applyFont="1" applyFill="1" applyAlignment="1" applyProtection="1">
      <alignment horizontal="center" vertical="center"/>
      <protection hidden="1"/>
    </xf>
    <xf numFmtId="0" fontId="40" fillId="19" borderId="0" xfId="0" applyFont="1" applyFill="1" applyAlignment="1" applyProtection="1">
      <alignment vertical="center"/>
      <protection locked="0"/>
    </xf>
    <xf numFmtId="3" fontId="32" fillId="19" borderId="0" xfId="0" applyNumberFormat="1" applyFont="1" applyFill="1" applyAlignment="1" applyProtection="1">
      <alignment horizontal="center" vertical="center"/>
      <protection locked="0"/>
    </xf>
    <xf numFmtId="0" fontId="32" fillId="19" borderId="0" xfId="0" applyFont="1" applyFill="1" applyAlignment="1" applyProtection="1">
      <alignment horizontal="center" vertical="center"/>
      <protection locked="0"/>
    </xf>
    <xf numFmtId="0" fontId="40" fillId="0" borderId="0" xfId="0" applyFont="1" applyAlignment="1" applyProtection="1">
      <alignment vertical="center"/>
      <protection hidden="1"/>
    </xf>
    <xf numFmtId="0" fontId="32" fillId="0" borderId="0" xfId="0" applyFont="1" applyAlignment="1" applyProtection="1">
      <alignment horizontal="center" vertical="center"/>
      <protection hidden="1"/>
    </xf>
    <xf numFmtId="0" fontId="32" fillId="68" borderId="0" xfId="0" applyFont="1" applyFill="1" applyAlignment="1" applyProtection="1">
      <alignment horizontal="center" vertical="center"/>
      <protection hidden="1"/>
    </xf>
    <xf numFmtId="0" fontId="32" fillId="0" borderId="57" xfId="0" applyFont="1" applyBorder="1" applyAlignment="1">
      <alignment horizontal="center" vertical="center"/>
    </xf>
    <xf numFmtId="0" fontId="32" fillId="68" borderId="0" xfId="0" applyFont="1" applyFill="1" applyAlignment="1">
      <alignment vertical="center"/>
    </xf>
    <xf numFmtId="0" fontId="32" fillId="68" borderId="0" xfId="0" applyFont="1" applyFill="1" applyAlignment="1">
      <alignment horizontal="center" vertical="center"/>
    </xf>
    <xf numFmtId="0" fontId="32" fillId="0" borderId="0" xfId="0" applyFont="1" applyAlignment="1">
      <alignment vertical="center"/>
    </xf>
    <xf numFmtId="197" fontId="148" fillId="37" borderId="57" xfId="0" applyNumberFormat="1" applyFont="1" applyFill="1" applyBorder="1" applyAlignment="1">
      <alignment horizontal="center" vertical="center" wrapText="1"/>
    </xf>
    <xf numFmtId="197" fontId="32" fillId="0" borderId="57" xfId="0" applyNumberFormat="1" applyFont="1" applyBorder="1" applyAlignment="1">
      <alignment horizontal="center" vertical="center"/>
    </xf>
    <xf numFmtId="0" fontId="32" fillId="0" borderId="57" xfId="0" applyFont="1" applyBorder="1" applyAlignment="1">
      <alignment vertical="center"/>
    </xf>
    <xf numFmtId="0" fontId="149" fillId="37" borderId="0" xfId="0" applyFont="1" applyFill="1" applyBorder="1" applyAlignment="1">
      <alignment horizontal="center" vertical="center" wrapText="1"/>
    </xf>
    <xf numFmtId="0" fontId="150" fillId="37" borderId="0" xfId="0" applyFont="1" applyFill="1" applyBorder="1" applyAlignment="1">
      <alignment vertical="center"/>
    </xf>
    <xf numFmtId="0" fontId="149" fillId="37" borderId="60" xfId="0" applyFont="1" applyFill="1" applyBorder="1" applyAlignment="1">
      <alignment horizontal="center" vertical="center" wrapText="1"/>
    </xf>
    <xf numFmtId="0" fontId="150" fillId="37" borderId="60" xfId="0" applyFont="1" applyFill="1" applyBorder="1" applyAlignment="1">
      <alignment vertical="center"/>
    </xf>
    <xf numFmtId="0" fontId="149" fillId="0" borderId="60" xfId="0" applyFont="1" applyBorder="1" applyAlignment="1">
      <alignment vertical="center"/>
    </xf>
    <xf numFmtId="0" fontId="148" fillId="3" borderId="75" xfId="0" applyFont="1" applyFill="1" applyBorder="1" applyAlignment="1">
      <alignment horizontal="center" vertical="center" wrapText="1"/>
    </xf>
    <xf numFmtId="0" fontId="150" fillId="0" borderId="60" xfId="0" applyFont="1" applyBorder="1" applyAlignment="1">
      <alignment vertical="center"/>
    </xf>
    <xf numFmtId="0" fontId="148" fillId="37" borderId="57" xfId="0" applyFont="1" applyFill="1" applyBorder="1" applyAlignment="1">
      <alignment horizontal="center" vertical="center" wrapText="1"/>
    </xf>
    <xf numFmtId="0" fontId="148" fillId="37" borderId="76" xfId="0" applyFont="1" applyFill="1" applyBorder="1" applyAlignment="1">
      <alignment vertical="center" wrapText="1"/>
    </xf>
    <xf numFmtId="0" fontId="148" fillId="37" borderId="63" xfId="0" applyFont="1" applyFill="1" applyBorder="1" applyAlignment="1">
      <alignment vertical="center" wrapText="1"/>
    </xf>
    <xf numFmtId="0" fontId="150" fillId="0" borderId="70" xfId="0" applyFont="1" applyBorder="1" applyAlignment="1">
      <alignment vertical="center"/>
    </xf>
    <xf numFmtId="0" fontId="148" fillId="37" borderId="77" xfId="0" applyFont="1" applyFill="1" applyBorder="1" applyAlignment="1">
      <alignment horizontal="center" vertical="center" wrapText="1"/>
    </xf>
    <xf numFmtId="0" fontId="148" fillId="37" borderId="78" xfId="0" applyFont="1" applyFill="1" applyBorder="1" applyAlignment="1">
      <alignment vertical="center" wrapText="1"/>
    </xf>
    <xf numFmtId="0" fontId="148" fillId="37" borderId="79" xfId="0" applyFont="1" applyFill="1" applyBorder="1" applyAlignment="1">
      <alignment vertical="center" wrapText="1"/>
    </xf>
    <xf numFmtId="0" fontId="148" fillId="37" borderId="80" xfId="0" applyFont="1" applyFill="1" applyBorder="1" applyAlignment="1">
      <alignment vertical="center" wrapText="1"/>
    </xf>
    <xf numFmtId="0" fontId="148" fillId="37" borderId="81" xfId="0" applyFont="1" applyFill="1" applyBorder="1" applyAlignment="1">
      <alignment vertical="center" wrapText="1"/>
    </xf>
    <xf numFmtId="0" fontId="32" fillId="0" borderId="0" xfId="0" applyFont="1" applyAlignment="1">
      <alignment horizontal="center" vertical="center"/>
    </xf>
    <xf numFmtId="0" fontId="31" fillId="19" borderId="0" xfId="0" applyFont="1" applyFill="1" applyBorder="1" applyAlignment="1" applyProtection="1">
      <alignment/>
      <protection hidden="1"/>
    </xf>
    <xf numFmtId="0" fontId="31" fillId="19" borderId="0" xfId="0" applyFont="1" applyFill="1" applyAlignment="1" applyProtection="1">
      <alignment/>
      <protection hidden="1"/>
    </xf>
    <xf numFmtId="0" fontId="68" fillId="0" borderId="0" xfId="0" applyFont="1" applyFill="1" applyAlignment="1" applyProtection="1">
      <alignment/>
      <protection hidden="1"/>
    </xf>
    <xf numFmtId="0" fontId="151" fillId="0" borderId="0" xfId="0" applyFont="1" applyFill="1" applyAlignment="1" applyProtection="1">
      <alignment/>
      <protection hidden="1"/>
    </xf>
    <xf numFmtId="0" fontId="23" fillId="0" borderId="0" xfId="0" applyFont="1" applyAlignment="1">
      <alignment horizontal="center" vertical="top"/>
    </xf>
    <xf numFmtId="0" fontId="23" fillId="0" borderId="0" xfId="0" applyFont="1" applyAlignment="1">
      <alignment vertical="top"/>
    </xf>
    <xf numFmtId="0" fontId="31" fillId="0" borderId="57" xfId="0" applyFont="1" applyBorder="1" applyAlignment="1" applyProtection="1">
      <alignment horizontal="center" vertical="center" wrapText="1"/>
      <protection hidden="1" locked="0"/>
    </xf>
    <xf numFmtId="0" fontId="31" fillId="0" borderId="57" xfId="0" applyFont="1" applyBorder="1" applyAlignment="1" applyProtection="1">
      <alignment horizontal="center" vertical="center"/>
      <protection hidden="1" locked="0"/>
    </xf>
    <xf numFmtId="0" fontId="31" fillId="0" borderId="82" xfId="0" applyFont="1" applyBorder="1" applyAlignment="1" applyProtection="1">
      <alignment horizontal="center" vertical="center"/>
      <protection hidden="1" locked="0"/>
    </xf>
    <xf numFmtId="0" fontId="31" fillId="37" borderId="77" xfId="0" applyFont="1" applyFill="1" applyBorder="1" applyAlignment="1" applyProtection="1">
      <alignment horizontal="center" vertical="center"/>
      <protection hidden="1" locked="0"/>
    </xf>
    <xf numFmtId="0" fontId="34" fillId="37" borderId="0" xfId="0" applyFont="1" applyFill="1" applyAlignment="1" applyProtection="1">
      <alignment vertical="top"/>
      <protection/>
    </xf>
    <xf numFmtId="0" fontId="24" fillId="37" borderId="0" xfId="48" applyFont="1" applyFill="1" applyAlignment="1" applyProtection="1">
      <alignment vertical="top"/>
      <protection/>
    </xf>
    <xf numFmtId="0" fontId="152" fillId="37" borderId="0" xfId="0" applyFont="1" applyFill="1" applyBorder="1" applyAlignment="1">
      <alignment horizontal="left" vertical="top"/>
    </xf>
    <xf numFmtId="0" fontId="153" fillId="37" borderId="0" xfId="0" applyFont="1" applyFill="1" applyBorder="1" applyAlignment="1">
      <alignment horizontal="left" vertical="top"/>
    </xf>
    <xf numFmtId="0" fontId="153" fillId="37" borderId="0" xfId="0" applyFont="1" applyFill="1" applyBorder="1" applyAlignment="1">
      <alignment vertical="top" textRotation="90" wrapText="1"/>
    </xf>
    <xf numFmtId="3" fontId="46" fillId="0" borderId="52" xfId="0" applyNumberFormat="1" applyFont="1" applyBorder="1" applyAlignment="1" applyProtection="1">
      <alignment/>
      <protection hidden="1" locked="0"/>
    </xf>
    <xf numFmtId="3" fontId="46" fillId="0" borderId="63" xfId="0" applyNumberFormat="1" applyFont="1" applyBorder="1" applyAlignment="1" applyProtection="1">
      <alignment/>
      <protection hidden="1" locked="0"/>
    </xf>
    <xf numFmtId="3" fontId="61" fillId="0" borderId="57" xfId="0" applyNumberFormat="1" applyFont="1" applyBorder="1" applyAlignment="1" applyProtection="1">
      <alignment/>
      <protection hidden="1" locked="0"/>
    </xf>
    <xf numFmtId="3" fontId="40" fillId="0" borderId="57" xfId="0" applyNumberFormat="1" applyFont="1" applyBorder="1" applyAlignment="1" applyProtection="1">
      <alignment/>
      <protection hidden="1" locked="0"/>
    </xf>
    <xf numFmtId="0" fontId="141" fillId="0" borderId="0" xfId="0" applyFont="1" applyAlignment="1" applyProtection="1">
      <alignment horizontal="center" vertical="top"/>
      <protection hidden="1" locked="0"/>
    </xf>
    <xf numFmtId="0" fontId="37" fillId="0" borderId="0" xfId="0" applyFont="1" applyAlignment="1" applyProtection="1">
      <alignment vertical="top"/>
      <protection hidden="1" locked="0"/>
    </xf>
    <xf numFmtId="3" fontId="32" fillId="0" borderId="57" xfId="0" applyNumberFormat="1" applyFont="1" applyFill="1" applyBorder="1" applyAlignment="1" applyProtection="1">
      <alignment vertical="top"/>
      <protection hidden="1" locked="0"/>
    </xf>
    <xf numFmtId="0" fontId="141" fillId="0" borderId="0" xfId="0" applyFont="1" applyBorder="1" applyAlignment="1" applyProtection="1">
      <alignment horizontal="center" vertical="top"/>
      <protection hidden="1"/>
    </xf>
    <xf numFmtId="0" fontId="50" fillId="0" borderId="0" xfId="0" applyFont="1" applyAlignment="1" applyProtection="1">
      <alignment vertical="top"/>
      <protection hidden="1"/>
    </xf>
    <xf numFmtId="10" fontId="50" fillId="0" borderId="0" xfId="61" applyNumberFormat="1" applyFont="1" applyAlignment="1" applyProtection="1">
      <alignment vertical="top"/>
      <protection hidden="1"/>
    </xf>
    <xf numFmtId="193" fontId="37" fillId="0" borderId="0" xfId="52" applyNumberFormat="1" applyFont="1" applyAlignment="1" applyProtection="1">
      <alignment vertical="top"/>
      <protection hidden="1"/>
    </xf>
    <xf numFmtId="0" fontId="37" fillId="0" borderId="0" xfId="0" applyFont="1" applyBorder="1" applyAlignment="1" applyProtection="1">
      <alignment vertical="top"/>
      <protection hidden="1"/>
    </xf>
    <xf numFmtId="0" fontId="141" fillId="0" borderId="0" xfId="0" applyFont="1" applyBorder="1" applyAlignment="1" applyProtection="1">
      <alignment horizontal="center" vertical="top"/>
      <protection hidden="1" locked="0"/>
    </xf>
    <xf numFmtId="0" fontId="37" fillId="0" borderId="0" xfId="0" applyFont="1" applyBorder="1" applyAlignment="1" applyProtection="1">
      <alignment vertical="top"/>
      <protection hidden="1" locked="0"/>
    </xf>
    <xf numFmtId="3" fontId="31" fillId="0" borderId="57" xfId="0" applyNumberFormat="1" applyFont="1" applyFill="1" applyBorder="1" applyAlignment="1" applyProtection="1">
      <alignment horizontal="right" vertical="top"/>
      <protection hidden="1" locked="0"/>
    </xf>
    <xf numFmtId="3" fontId="40" fillId="0" borderId="76" xfId="0" applyNumberFormat="1" applyFont="1" applyFill="1" applyBorder="1" applyAlignment="1" applyProtection="1">
      <alignment vertical="top"/>
      <protection hidden="1" locked="0"/>
    </xf>
    <xf numFmtId="3" fontId="32" fillId="0" borderId="52" xfId="0" applyNumberFormat="1" applyFont="1" applyFill="1" applyBorder="1" applyAlignment="1" applyProtection="1">
      <alignment vertical="top"/>
      <protection hidden="1" locked="0"/>
    </xf>
    <xf numFmtId="3" fontId="32" fillId="0" borderId="63" xfId="0" applyNumberFormat="1" applyFont="1" applyFill="1" applyBorder="1" applyAlignment="1" applyProtection="1">
      <alignment vertical="top"/>
      <protection hidden="1" locked="0"/>
    </xf>
    <xf numFmtId="3" fontId="40" fillId="0" borderId="57" xfId="0" applyNumberFormat="1" applyFont="1" applyFill="1" applyBorder="1" applyAlignment="1" applyProtection="1">
      <alignment horizontal="center" vertical="top"/>
      <protection hidden="1" locked="0"/>
    </xf>
    <xf numFmtId="0" fontId="141" fillId="37" borderId="0" xfId="0" applyFont="1" applyFill="1" applyBorder="1" applyAlignment="1" applyProtection="1">
      <alignment horizontal="center" vertical="top"/>
      <protection hidden="1" locked="0"/>
    </xf>
    <xf numFmtId="0" fontId="37" fillId="37" borderId="0" xfId="0" applyFont="1" applyFill="1" applyBorder="1" applyAlignment="1" applyProtection="1">
      <alignment vertical="top"/>
      <protection hidden="1" locked="0"/>
    </xf>
    <xf numFmtId="0" fontId="142" fillId="0" borderId="0" xfId="0" applyFont="1" applyBorder="1" applyAlignment="1" applyProtection="1">
      <alignment horizontal="center" vertical="top"/>
      <protection hidden="1" locked="0"/>
    </xf>
    <xf numFmtId="0" fontId="50" fillId="0" borderId="0" xfId="0" applyFont="1" applyBorder="1" applyAlignment="1" applyProtection="1">
      <alignment vertical="top"/>
      <protection hidden="1" locked="0"/>
    </xf>
    <xf numFmtId="9" fontId="32" fillId="0" borderId="57" xfId="61" applyFont="1" applyFill="1" applyBorder="1" applyAlignment="1" applyProtection="1">
      <alignment horizontal="center" vertical="top"/>
      <protection hidden="1" locked="0"/>
    </xf>
    <xf numFmtId="3" fontId="34" fillId="0" borderId="57" xfId="0" applyNumberFormat="1" applyFont="1" applyFill="1" applyBorder="1" applyAlignment="1" applyProtection="1">
      <alignment horizontal="left" vertical="top"/>
      <protection hidden="1" locked="0"/>
    </xf>
    <xf numFmtId="3" fontId="40" fillId="0" borderId="76" xfId="0" applyNumberFormat="1" applyFont="1" applyFill="1" applyBorder="1" applyAlignment="1" applyProtection="1">
      <alignment horizontal="left" vertical="top"/>
      <protection hidden="1" locked="0"/>
    </xf>
    <xf numFmtId="3" fontId="34" fillId="0" borderId="52" xfId="0" applyNumberFormat="1" applyFont="1" applyFill="1" applyBorder="1" applyAlignment="1" applyProtection="1">
      <alignment horizontal="left" vertical="top"/>
      <protection hidden="1" locked="0"/>
    </xf>
    <xf numFmtId="0" fontId="32" fillId="0" borderId="76" xfId="59" applyFont="1" applyBorder="1" applyAlignment="1" applyProtection="1">
      <alignment/>
      <protection hidden="1" locked="0"/>
    </xf>
    <xf numFmtId="193" fontId="37" fillId="0" borderId="52" xfId="52" applyNumberFormat="1" applyFont="1" applyBorder="1" applyAlignment="1" applyProtection="1">
      <alignment/>
      <protection hidden="1" locked="0"/>
    </xf>
    <xf numFmtId="0" fontId="32" fillId="0" borderId="52" xfId="59" applyFont="1" applyBorder="1" applyAlignment="1" applyProtection="1">
      <alignment/>
      <protection hidden="1" locked="0"/>
    </xf>
    <xf numFmtId="0" fontId="37" fillId="0" borderId="52" xfId="0" applyFont="1" applyBorder="1" applyAlignment="1" applyProtection="1">
      <alignment/>
      <protection hidden="1" locked="0"/>
    </xf>
    <xf numFmtId="0" fontId="32" fillId="0" borderId="76" xfId="0" applyFont="1" applyBorder="1" applyAlignment="1" applyProtection="1">
      <alignment/>
      <protection hidden="1" locked="0"/>
    </xf>
    <xf numFmtId="0" fontId="40" fillId="0" borderId="76" xfId="59" applyFont="1" applyBorder="1" applyAlignment="1" applyProtection="1">
      <alignment/>
      <protection hidden="1" locked="0"/>
    </xf>
    <xf numFmtId="0" fontId="40" fillId="0" borderId="76" xfId="59" applyFont="1" applyBorder="1" applyAlignment="1" applyProtection="1" quotePrefix="1">
      <alignment horizontal="left"/>
      <protection hidden="1" locked="0"/>
    </xf>
    <xf numFmtId="0" fontId="32" fillId="0" borderId="52" xfId="59" applyFont="1" applyBorder="1" applyAlignment="1" applyProtection="1" quotePrefix="1">
      <alignment horizontal="left"/>
      <protection hidden="1" locked="0"/>
    </xf>
    <xf numFmtId="0" fontId="40" fillId="0" borderId="76" xfId="59" applyFont="1" applyBorder="1" applyAlignment="1" applyProtection="1">
      <alignment horizontal="left"/>
      <protection hidden="1" locked="0"/>
    </xf>
    <xf numFmtId="3" fontId="154" fillId="0" borderId="76" xfId="0" applyNumberFormat="1" applyFont="1" applyFill="1" applyBorder="1" applyAlignment="1" applyProtection="1">
      <alignment vertical="top" wrapText="1" shrinkToFit="1"/>
      <protection hidden="1" locked="0"/>
    </xf>
    <xf numFmtId="3" fontId="154" fillId="0" borderId="63" xfId="0" applyNumberFormat="1" applyFont="1" applyFill="1" applyBorder="1" applyAlignment="1" applyProtection="1">
      <alignment vertical="top" wrapText="1" shrinkToFit="1"/>
      <protection hidden="1" locked="0"/>
    </xf>
    <xf numFmtId="0" fontId="142" fillId="0" borderId="0" xfId="0" applyFont="1" applyAlignment="1" applyProtection="1">
      <alignment horizontal="center" vertical="top"/>
      <protection hidden="1" locked="0"/>
    </xf>
    <xf numFmtId="0" fontId="50" fillId="0" borderId="0" xfId="0" applyFont="1" applyAlignment="1" applyProtection="1">
      <alignment vertical="top"/>
      <protection hidden="1" locked="0"/>
    </xf>
    <xf numFmtId="0" fontId="37" fillId="0" borderId="0" xfId="0" applyFont="1" applyAlignment="1" applyProtection="1">
      <alignment/>
      <protection hidden="1" locked="0"/>
    </xf>
    <xf numFmtId="205" fontId="37" fillId="37" borderId="0" xfId="54" applyNumberFormat="1" applyFont="1" applyFill="1" applyAlignment="1" applyProtection="1">
      <alignment/>
      <protection hidden="1" locked="0"/>
    </xf>
    <xf numFmtId="193" fontId="37" fillId="0" borderId="0" xfId="52" applyNumberFormat="1" applyFont="1" applyAlignment="1" applyProtection="1">
      <alignment/>
      <protection hidden="1" locked="0"/>
    </xf>
    <xf numFmtId="0" fontId="46" fillId="0" borderId="57" xfId="0" applyFont="1" applyBorder="1" applyAlignment="1" applyProtection="1">
      <alignment horizontal="center" vertical="center" wrapText="1"/>
      <protection hidden="1" locked="0"/>
    </xf>
    <xf numFmtId="9" fontId="46" fillId="0" borderId="57" xfId="0" applyNumberFormat="1" applyFont="1" applyBorder="1" applyAlignment="1" applyProtection="1">
      <alignment horizontal="center" vertical="center" wrapText="1"/>
      <protection hidden="1" locked="0"/>
    </xf>
    <xf numFmtId="0" fontId="32" fillId="0" borderId="57" xfId="0" applyFont="1" applyBorder="1" applyAlignment="1" applyProtection="1">
      <alignment horizontal="left"/>
      <protection hidden="1" locked="0"/>
    </xf>
    <xf numFmtId="0" fontId="32" fillId="0" borderId="57" xfId="0" applyFont="1" applyBorder="1" applyAlignment="1" applyProtection="1">
      <alignment/>
      <protection hidden="1" locked="0"/>
    </xf>
    <xf numFmtId="9" fontId="155" fillId="37" borderId="57" xfId="61" applyFont="1" applyFill="1" applyBorder="1" applyAlignment="1" applyProtection="1">
      <alignment horizontal="center"/>
      <protection hidden="1" locked="0"/>
    </xf>
    <xf numFmtId="0" fontId="9" fillId="36" borderId="50" xfId="0" applyFont="1" applyFill="1" applyBorder="1" applyAlignment="1" applyProtection="1">
      <alignment horizontal="center"/>
      <protection hidden="1" locked="0"/>
    </xf>
    <xf numFmtId="0" fontId="20" fillId="0" borderId="0" xfId="0" applyFont="1" applyFill="1" applyBorder="1" applyAlignment="1" applyProtection="1">
      <alignment vertical="center"/>
      <protection hidden="1" locked="0"/>
    </xf>
    <xf numFmtId="0" fontId="9" fillId="33" borderId="0" xfId="0" applyFont="1" applyFill="1" applyBorder="1" applyAlignment="1" applyProtection="1">
      <alignment horizontal="center" vertical="center"/>
      <protection hidden="1" locked="0"/>
    </xf>
    <xf numFmtId="0" fontId="9" fillId="33" borderId="40" xfId="0" applyFont="1" applyFill="1" applyBorder="1" applyAlignment="1" applyProtection="1">
      <alignment horizontal="center" vertical="center"/>
      <protection hidden="1" locked="0"/>
    </xf>
    <xf numFmtId="0" fontId="9" fillId="0" borderId="25" xfId="0" applyFont="1" applyFill="1" applyBorder="1" applyAlignment="1" applyProtection="1">
      <alignment horizontal="center" vertical="center"/>
      <protection hidden="1" locked="0"/>
    </xf>
    <xf numFmtId="0" fontId="9" fillId="0" borderId="19" xfId="0" applyFont="1" applyFill="1" applyBorder="1" applyAlignment="1" applyProtection="1">
      <alignment horizontal="center" vertical="center"/>
      <protection hidden="1" locked="0"/>
    </xf>
    <xf numFmtId="0" fontId="9" fillId="33" borderId="50" xfId="0" applyFont="1" applyFill="1" applyBorder="1" applyAlignment="1" applyProtection="1">
      <alignment horizontal="center" vertical="center"/>
      <protection hidden="1" locked="0"/>
    </xf>
    <xf numFmtId="0" fontId="69" fillId="0" borderId="0" xfId="0" applyFont="1" applyAlignment="1">
      <alignment vertical="top"/>
    </xf>
    <xf numFmtId="0" fontId="70" fillId="0" borderId="0" xfId="0" applyFont="1" applyAlignment="1">
      <alignment horizontal="justify" vertical="top" wrapText="1"/>
    </xf>
    <xf numFmtId="0" fontId="70" fillId="0" borderId="0" xfId="0" applyFont="1" applyAlignment="1">
      <alignment vertical="top"/>
    </xf>
    <xf numFmtId="0" fontId="23" fillId="69" borderId="0" xfId="0" applyFont="1" applyFill="1" applyAlignment="1">
      <alignment horizontal="center" vertical="top"/>
    </xf>
    <xf numFmtId="0" fontId="70" fillId="69" borderId="0" xfId="0" applyFont="1" applyFill="1" applyAlignment="1">
      <alignment horizontal="center" vertical="top"/>
    </xf>
    <xf numFmtId="0" fontId="23" fillId="69" borderId="0" xfId="0" applyFont="1" applyFill="1" applyAlignment="1">
      <alignment vertical="top"/>
    </xf>
    <xf numFmtId="0" fontId="70" fillId="69" borderId="0" xfId="0" applyFont="1" applyFill="1" applyAlignment="1">
      <alignment vertical="top"/>
    </xf>
    <xf numFmtId="3" fontId="36" fillId="70" borderId="57" xfId="0" applyNumberFormat="1" applyFont="1" applyFill="1" applyBorder="1" applyAlignment="1" applyProtection="1">
      <alignment horizontal="center"/>
      <protection hidden="1"/>
    </xf>
    <xf numFmtId="3" fontId="35" fillId="71" borderId="57" xfId="0" applyNumberFormat="1" applyFont="1" applyFill="1" applyBorder="1" applyAlignment="1" applyProtection="1">
      <alignment horizontal="center" vertical="top"/>
      <protection hidden="1"/>
    </xf>
    <xf numFmtId="3" fontId="35" fillId="72" borderId="57" xfId="0" applyNumberFormat="1" applyFont="1" applyFill="1" applyBorder="1" applyAlignment="1" applyProtection="1">
      <alignment horizontal="center" vertical="top"/>
      <protection hidden="1"/>
    </xf>
    <xf numFmtId="3" fontId="35" fillId="73" borderId="57" xfId="0" applyNumberFormat="1" applyFont="1" applyFill="1" applyBorder="1" applyAlignment="1" applyProtection="1">
      <alignment horizontal="center" vertical="top"/>
      <protection hidden="1"/>
    </xf>
    <xf numFmtId="3" fontId="32" fillId="0" borderId="57" xfId="0" applyNumberFormat="1" applyFont="1" applyFill="1" applyBorder="1" applyAlignment="1" applyProtection="1">
      <alignment horizontal="center" vertical="top"/>
      <protection hidden="1" locked="0"/>
    </xf>
    <xf numFmtId="3" fontId="35" fillId="74" borderId="57" xfId="0" applyNumberFormat="1" applyFont="1" applyFill="1" applyBorder="1" applyAlignment="1" applyProtection="1">
      <alignment horizontal="center" vertical="top" wrapText="1"/>
      <protection hidden="1"/>
    </xf>
    <xf numFmtId="3" fontId="34" fillId="75" borderId="57" xfId="0" applyNumberFormat="1" applyFont="1" applyFill="1" applyBorder="1" applyAlignment="1" applyProtection="1">
      <alignment horizontal="center" vertical="top"/>
      <protection hidden="1"/>
    </xf>
    <xf numFmtId="0" fontId="144" fillId="76" borderId="57" xfId="0" applyFont="1" applyFill="1" applyBorder="1" applyAlignment="1" applyProtection="1">
      <alignment horizontal="center" vertical="top" wrapText="1"/>
      <protection hidden="1" locked="0"/>
    </xf>
    <xf numFmtId="3" fontId="40" fillId="0" borderId="57" xfId="0" applyNumberFormat="1" applyFont="1" applyBorder="1" applyAlignment="1" applyProtection="1">
      <alignment vertical="top"/>
      <protection hidden="1" locked="0"/>
    </xf>
    <xf numFmtId="3" fontId="40" fillId="0" borderId="57" xfId="52" applyNumberFormat="1" applyFont="1" applyBorder="1" applyAlignment="1" applyProtection="1">
      <alignment vertical="top"/>
      <protection hidden="1" locked="0"/>
    </xf>
    <xf numFmtId="3" fontId="37" fillId="0" borderId="0" xfId="0" applyNumberFormat="1" applyFont="1" applyAlignment="1">
      <alignment vertical="top"/>
    </xf>
    <xf numFmtId="3" fontId="37" fillId="0" borderId="0" xfId="52" applyNumberFormat="1" applyFont="1" applyAlignment="1">
      <alignment vertical="top"/>
    </xf>
    <xf numFmtId="3" fontId="37" fillId="0" borderId="0" xfId="0" applyNumberFormat="1" applyFont="1" applyBorder="1" applyAlignment="1">
      <alignment vertical="top"/>
    </xf>
    <xf numFmtId="3" fontId="37" fillId="0" borderId="0" xfId="52" applyNumberFormat="1" applyFont="1" applyBorder="1" applyAlignment="1">
      <alignment vertical="top"/>
    </xf>
    <xf numFmtId="3" fontId="37" fillId="0" borderId="0" xfId="52" applyNumberFormat="1" applyFont="1" applyAlignment="1" applyProtection="1">
      <alignment vertical="top"/>
      <protection hidden="1"/>
    </xf>
    <xf numFmtId="3" fontId="37" fillId="0" borderId="0" xfId="52" applyNumberFormat="1" applyFont="1" applyBorder="1" applyAlignment="1" applyProtection="1">
      <alignment vertical="top"/>
      <protection hidden="1"/>
    </xf>
    <xf numFmtId="3" fontId="35" fillId="77" borderId="57" xfId="52" applyNumberFormat="1" applyFont="1" applyFill="1" applyBorder="1" applyAlignment="1">
      <alignment horizontal="center" vertical="top" wrapText="1"/>
    </xf>
    <xf numFmtId="3" fontId="50" fillId="6" borderId="57" xfId="52" applyNumberFormat="1" applyFont="1" applyFill="1" applyBorder="1" applyAlignment="1">
      <alignment vertical="top"/>
    </xf>
    <xf numFmtId="3" fontId="37" fillId="0" borderId="57" xfId="52" applyNumberFormat="1" applyFont="1" applyBorder="1" applyAlignment="1" applyProtection="1">
      <alignment vertical="top"/>
      <protection hidden="1" locked="0"/>
    </xf>
    <xf numFmtId="3" fontId="32" fillId="0" borderId="57" xfId="52" applyNumberFormat="1" applyFont="1" applyFill="1" applyBorder="1" applyAlignment="1" applyProtection="1">
      <alignment vertical="top"/>
      <protection hidden="1"/>
    </xf>
    <xf numFmtId="3" fontId="34" fillId="78" borderId="57" xfId="52" applyNumberFormat="1" applyFont="1" applyFill="1" applyBorder="1" applyAlignment="1" applyProtection="1">
      <alignment horizontal="center" vertical="top" wrapText="1"/>
      <protection hidden="1"/>
    </xf>
    <xf numFmtId="3" fontId="32" fillId="0" borderId="57" xfId="52" applyNumberFormat="1" applyFont="1" applyFill="1" applyBorder="1" applyAlignment="1" applyProtection="1">
      <alignment vertical="top"/>
      <protection hidden="1" locked="0"/>
    </xf>
    <xf numFmtId="3" fontId="31" fillId="0" borderId="57" xfId="52" applyNumberFormat="1" applyFont="1" applyFill="1" applyBorder="1" applyAlignment="1" applyProtection="1">
      <alignment horizontal="right" vertical="top"/>
      <protection hidden="1" locked="0"/>
    </xf>
    <xf numFmtId="3" fontId="31" fillId="0" borderId="57" xfId="52" applyNumberFormat="1" applyFont="1" applyFill="1" applyBorder="1" applyAlignment="1" applyProtection="1">
      <alignment vertical="top"/>
      <protection hidden="1" locked="0"/>
    </xf>
    <xf numFmtId="3" fontId="35" fillId="79" borderId="57" xfId="52" applyNumberFormat="1" applyFont="1" applyFill="1" applyBorder="1" applyAlignment="1" applyProtection="1">
      <alignment horizontal="center" vertical="top" wrapText="1"/>
      <protection hidden="1"/>
    </xf>
    <xf numFmtId="3" fontId="37" fillId="0" borderId="57" xfId="0" applyNumberFormat="1" applyFont="1" applyBorder="1" applyAlignment="1" applyProtection="1">
      <alignment vertical="top"/>
      <protection hidden="1" locked="0"/>
    </xf>
    <xf numFmtId="3" fontId="34" fillId="80" borderId="57" xfId="52" applyNumberFormat="1" applyFont="1" applyFill="1" applyBorder="1" applyAlignment="1" applyProtection="1">
      <alignment horizontal="center" vertical="top"/>
      <protection hidden="1"/>
    </xf>
    <xf numFmtId="3" fontId="40" fillId="0" borderId="57" xfId="52" applyNumberFormat="1" applyFont="1" applyFill="1" applyBorder="1" applyAlignment="1" applyProtection="1">
      <alignment horizontal="center" vertical="top"/>
      <protection hidden="1" locked="0"/>
    </xf>
    <xf numFmtId="3" fontId="50" fillId="0" borderId="57" xfId="52" applyNumberFormat="1" applyFont="1" applyBorder="1" applyAlignment="1" applyProtection="1">
      <alignment vertical="top"/>
      <protection hidden="1" locked="0"/>
    </xf>
    <xf numFmtId="3" fontId="32" fillId="0" borderId="0" xfId="52" applyNumberFormat="1" applyFont="1" applyFill="1" applyBorder="1" applyAlignment="1" applyProtection="1">
      <alignment vertical="top"/>
      <protection hidden="1"/>
    </xf>
    <xf numFmtId="3" fontId="32" fillId="0" borderId="0" xfId="52" applyNumberFormat="1" applyFont="1" applyFill="1" applyAlignment="1" applyProtection="1">
      <alignment vertical="top"/>
      <protection hidden="1"/>
    </xf>
    <xf numFmtId="3" fontId="60" fillId="0" borderId="57" xfId="0" applyNumberFormat="1" applyFont="1" applyBorder="1" applyAlignment="1" applyProtection="1">
      <alignment horizontal="right" vertical="top"/>
      <protection hidden="1" locked="0"/>
    </xf>
    <xf numFmtId="3" fontId="60" fillId="0" borderId="57" xfId="0" applyNumberFormat="1" applyFont="1" applyBorder="1" applyAlignment="1" applyProtection="1">
      <alignment vertical="top"/>
      <protection hidden="1" locked="0"/>
    </xf>
    <xf numFmtId="3" fontId="32" fillId="0" borderId="57" xfId="61" applyNumberFormat="1" applyFont="1" applyFill="1" applyBorder="1" applyAlignment="1" applyProtection="1">
      <alignment horizontal="center" vertical="top"/>
      <protection hidden="1" locked="0"/>
    </xf>
    <xf numFmtId="3" fontId="32" fillId="0" borderId="57" xfId="61" applyNumberFormat="1" applyFont="1" applyFill="1" applyBorder="1" applyAlignment="1" applyProtection="1">
      <alignment vertical="top"/>
      <protection hidden="1" locked="0"/>
    </xf>
    <xf numFmtId="3" fontId="144" fillId="81" borderId="83" xfId="59" applyNumberFormat="1" applyFont="1" applyFill="1" applyBorder="1" applyAlignment="1">
      <alignment horizontal="center"/>
      <protection/>
    </xf>
    <xf numFmtId="3" fontId="144" fillId="82" borderId="84" xfId="59" applyNumberFormat="1" applyFont="1" applyFill="1" applyBorder="1" applyAlignment="1">
      <alignment horizontal="center"/>
      <protection/>
    </xf>
    <xf numFmtId="3" fontId="37" fillId="0" borderId="52" xfId="0" applyNumberFormat="1" applyFont="1" applyBorder="1" applyAlignment="1" applyProtection="1">
      <alignment vertical="top"/>
      <protection hidden="1" locked="0"/>
    </xf>
    <xf numFmtId="3" fontId="37" fillId="0" borderId="63" xfId="0" applyNumberFormat="1" applyFont="1" applyBorder="1" applyAlignment="1" applyProtection="1">
      <alignment vertical="top"/>
      <protection hidden="1" locked="0"/>
    </xf>
    <xf numFmtId="3" fontId="32" fillId="0" borderId="63" xfId="52" applyNumberFormat="1" applyFont="1" applyBorder="1" applyAlignment="1" applyProtection="1">
      <alignment/>
      <protection hidden="1" locked="0"/>
    </xf>
    <xf numFmtId="3" fontId="39" fillId="0" borderId="57" xfId="61" applyNumberFormat="1" applyFont="1" applyFill="1" applyBorder="1" applyAlignment="1" applyProtection="1">
      <alignment horizontal="center" vertical="top"/>
      <protection hidden="1" locked="0"/>
    </xf>
    <xf numFmtId="3" fontId="39" fillId="83" borderId="57" xfId="61" applyNumberFormat="1" applyFont="1" applyFill="1" applyBorder="1" applyAlignment="1" applyProtection="1">
      <alignment horizontal="center" vertical="top"/>
      <protection hidden="1" locked="0"/>
    </xf>
    <xf numFmtId="3" fontId="40" fillId="0" borderId="0" xfId="52" applyNumberFormat="1" applyFont="1" applyAlignment="1">
      <alignment horizontal="left"/>
    </xf>
    <xf numFmtId="3" fontId="37" fillId="0" borderId="0" xfId="0" applyNumberFormat="1" applyFont="1" applyAlignment="1" applyProtection="1">
      <alignment/>
      <protection hidden="1" locked="0"/>
    </xf>
    <xf numFmtId="3" fontId="40" fillId="0" borderId="0" xfId="52" applyNumberFormat="1" applyFont="1" applyAlignment="1" applyProtection="1">
      <alignment horizontal="left"/>
      <protection hidden="1" locked="0"/>
    </xf>
    <xf numFmtId="3" fontId="37" fillId="0" borderId="0" xfId="52" applyNumberFormat="1" applyFont="1" applyAlignment="1" applyProtection="1">
      <alignment vertical="top"/>
      <protection hidden="1" locked="0"/>
    </xf>
    <xf numFmtId="3" fontId="37" fillId="0" borderId="0" xfId="52" applyNumberFormat="1" applyFont="1" applyAlignment="1" applyProtection="1">
      <alignment/>
      <protection hidden="1" locked="0"/>
    </xf>
    <xf numFmtId="3" fontId="144" fillId="84" borderId="57" xfId="0" applyNumberFormat="1" applyFont="1" applyFill="1" applyBorder="1" applyAlignment="1">
      <alignment horizontal="center"/>
    </xf>
    <xf numFmtId="3" fontId="36" fillId="85" borderId="57" xfId="0" applyNumberFormat="1" applyFont="1" applyFill="1" applyBorder="1" applyAlignment="1" applyProtection="1">
      <alignment/>
      <protection hidden="1" locked="0"/>
    </xf>
    <xf numFmtId="3" fontId="32" fillId="0" borderId="0" xfId="52" applyNumberFormat="1" applyFont="1" applyAlignment="1">
      <alignment/>
    </xf>
    <xf numFmtId="3" fontId="37" fillId="0" borderId="0" xfId="0" applyNumberFormat="1" applyFont="1" applyAlignment="1">
      <alignment/>
    </xf>
    <xf numFmtId="3" fontId="32" fillId="0" borderId="0" xfId="0" applyNumberFormat="1" applyFont="1" applyAlignment="1">
      <alignment/>
    </xf>
    <xf numFmtId="3" fontId="40" fillId="37" borderId="57" xfId="0" applyNumberFormat="1" applyFont="1" applyFill="1" applyBorder="1" applyAlignment="1" applyProtection="1">
      <alignment horizontal="center"/>
      <protection hidden="1" locked="0"/>
    </xf>
    <xf numFmtId="3" fontId="40" fillId="37" borderId="57" xfId="0" applyNumberFormat="1" applyFont="1" applyFill="1" applyBorder="1" applyAlignment="1" applyProtection="1" quotePrefix="1">
      <alignment horizontal="center"/>
      <protection hidden="1" locked="0"/>
    </xf>
    <xf numFmtId="3" fontId="40" fillId="37" borderId="57" xfId="52" applyNumberFormat="1" applyFont="1" applyFill="1" applyBorder="1" applyAlignment="1" applyProtection="1">
      <alignment/>
      <protection hidden="1" locked="0"/>
    </xf>
    <xf numFmtId="3" fontId="32" fillId="0" borderId="0" xfId="0" applyNumberFormat="1" applyFont="1" applyAlignment="1" applyProtection="1">
      <alignment/>
      <protection hidden="1"/>
    </xf>
    <xf numFmtId="3" fontId="32" fillId="0" borderId="0" xfId="0" applyNumberFormat="1" applyFont="1" applyFill="1" applyAlignment="1" applyProtection="1">
      <alignment/>
      <protection hidden="1"/>
    </xf>
    <xf numFmtId="3" fontId="46" fillId="0" borderId="65" xfId="0" applyNumberFormat="1" applyFont="1" applyBorder="1" applyAlignment="1" applyProtection="1">
      <alignment/>
      <protection hidden="1" locked="0"/>
    </xf>
    <xf numFmtId="3" fontId="46" fillId="0" borderId="66" xfId="0" applyNumberFormat="1" applyFont="1" applyBorder="1" applyAlignment="1" applyProtection="1">
      <alignment/>
      <protection hidden="1" locked="0"/>
    </xf>
    <xf numFmtId="3" fontId="61" fillId="0" borderId="85" xfId="0" applyNumberFormat="1" applyFont="1" applyBorder="1" applyAlignment="1" applyProtection="1">
      <alignment/>
      <protection hidden="1" locked="0"/>
    </xf>
    <xf numFmtId="3" fontId="40" fillId="0" borderId="85" xfId="0" applyNumberFormat="1" applyFont="1" applyBorder="1" applyAlignment="1" applyProtection="1">
      <alignment/>
      <protection hidden="1" locked="0"/>
    </xf>
    <xf numFmtId="3" fontId="40" fillId="0" borderId="85" xfId="0" applyNumberFormat="1" applyFont="1" applyBorder="1" applyAlignment="1" applyProtection="1">
      <alignment vertical="top"/>
      <protection hidden="1" locked="0"/>
    </xf>
    <xf numFmtId="3" fontId="40" fillId="0" borderId="85" xfId="52" applyNumberFormat="1" applyFont="1" applyBorder="1" applyAlignment="1" applyProtection="1">
      <alignment vertical="top"/>
      <protection hidden="1" locked="0"/>
    </xf>
    <xf numFmtId="3" fontId="46" fillId="0" borderId="86" xfId="0" applyNumberFormat="1" applyFont="1" applyBorder="1" applyAlignment="1" applyProtection="1">
      <alignment/>
      <protection hidden="1" locked="0"/>
    </xf>
    <xf numFmtId="3" fontId="46" fillId="0" borderId="87" xfId="0" applyNumberFormat="1" applyFont="1" applyBorder="1" applyAlignment="1" applyProtection="1">
      <alignment/>
      <protection hidden="1" locked="0"/>
    </xf>
    <xf numFmtId="3" fontId="61" fillId="0" borderId="88" xfId="0" applyNumberFormat="1" applyFont="1" applyBorder="1" applyAlignment="1" applyProtection="1">
      <alignment/>
      <protection hidden="1" locked="0"/>
    </xf>
    <xf numFmtId="3" fontId="40" fillId="0" borderId="88" xfId="0" applyNumberFormat="1" applyFont="1" applyBorder="1" applyAlignment="1" applyProtection="1">
      <alignment/>
      <protection hidden="1" locked="0"/>
    </xf>
    <xf numFmtId="3" fontId="40" fillId="0" borderId="88" xfId="0" applyNumberFormat="1" applyFont="1" applyBorder="1" applyAlignment="1" applyProtection="1">
      <alignment vertical="top"/>
      <protection hidden="1" locked="0"/>
    </xf>
    <xf numFmtId="3" fontId="40" fillId="0" borderId="88" xfId="52" applyNumberFormat="1" applyFont="1" applyBorder="1" applyAlignment="1" applyProtection="1">
      <alignment vertical="top"/>
      <protection hidden="1" locked="0"/>
    </xf>
    <xf numFmtId="3" fontId="34" fillId="0" borderId="89" xfId="0" applyNumberFormat="1" applyFont="1" applyBorder="1" applyAlignment="1" applyProtection="1">
      <alignment/>
      <protection hidden="1" locked="0"/>
    </xf>
    <xf numFmtId="3" fontId="46" fillId="0" borderId="90" xfId="0" applyNumberFormat="1" applyFont="1" applyBorder="1" applyAlignment="1" applyProtection="1">
      <alignment/>
      <protection hidden="1" locked="0"/>
    </xf>
    <xf numFmtId="3" fontId="46" fillId="0" borderId="91" xfId="0" applyNumberFormat="1" applyFont="1" applyBorder="1" applyAlignment="1" applyProtection="1">
      <alignment/>
      <protection hidden="1" locked="0"/>
    </xf>
    <xf numFmtId="3" fontId="61" fillId="0" borderId="92" xfId="0" applyNumberFormat="1" applyFont="1" applyBorder="1" applyAlignment="1" applyProtection="1">
      <alignment/>
      <protection hidden="1" locked="0"/>
    </xf>
    <xf numFmtId="3" fontId="61" fillId="0" borderId="93" xfId="0" applyNumberFormat="1" applyFont="1" applyBorder="1" applyAlignment="1" applyProtection="1">
      <alignment/>
      <protection hidden="1" locked="0"/>
    </xf>
    <xf numFmtId="3" fontId="36" fillId="86" borderId="82" xfId="0" applyNumberFormat="1" applyFont="1" applyFill="1" applyBorder="1" applyAlignment="1" applyProtection="1">
      <alignment horizontal="center"/>
      <protection hidden="1"/>
    </xf>
    <xf numFmtId="3" fontId="34" fillId="0" borderId="64" xfId="0" applyNumberFormat="1" applyFont="1" applyBorder="1" applyAlignment="1" applyProtection="1">
      <alignment/>
      <protection hidden="1" locked="0"/>
    </xf>
    <xf numFmtId="3" fontId="40" fillId="0" borderId="94" xfId="52" applyNumberFormat="1" applyFont="1" applyBorder="1" applyAlignment="1" applyProtection="1">
      <alignment vertical="top"/>
      <protection hidden="1" locked="0"/>
    </xf>
    <xf numFmtId="3" fontId="40" fillId="0" borderId="62" xfId="0" applyNumberFormat="1" applyFont="1" applyBorder="1" applyAlignment="1" applyProtection="1">
      <alignment/>
      <protection hidden="1" locked="0"/>
    </xf>
    <xf numFmtId="3" fontId="40" fillId="0" borderId="95" xfId="52" applyNumberFormat="1" applyFont="1" applyBorder="1" applyAlignment="1" applyProtection="1">
      <alignment vertical="top"/>
      <protection hidden="1" locked="0"/>
    </xf>
    <xf numFmtId="3" fontId="40" fillId="0" borderId="51" xfId="0" applyNumberFormat="1" applyFont="1" applyBorder="1" applyAlignment="1" applyProtection="1">
      <alignment/>
      <protection hidden="1" locked="0"/>
    </xf>
    <xf numFmtId="3" fontId="40" fillId="0" borderId="82" xfId="52" applyNumberFormat="1" applyFont="1" applyBorder="1" applyAlignment="1" applyProtection="1">
      <alignment vertical="top"/>
      <protection hidden="1" locked="0"/>
    </xf>
    <xf numFmtId="3" fontId="40" fillId="0" borderId="64" xfId="0" applyNumberFormat="1" applyFont="1" applyBorder="1" applyAlignment="1" applyProtection="1">
      <alignment/>
      <protection hidden="1" locked="0"/>
    </xf>
    <xf numFmtId="3" fontId="50" fillId="0" borderId="92" xfId="0" applyNumberFormat="1" applyFont="1" applyBorder="1" applyAlignment="1" applyProtection="1">
      <alignment/>
      <protection hidden="1" locked="0"/>
    </xf>
    <xf numFmtId="3" fontId="50" fillId="0" borderId="93" xfId="0" applyNumberFormat="1" applyFont="1" applyBorder="1" applyAlignment="1" applyProtection="1">
      <alignment/>
      <protection hidden="1" locked="0"/>
    </xf>
    <xf numFmtId="3" fontId="40" fillId="0" borderId="57" xfId="52" applyNumberFormat="1" applyFont="1" applyFill="1" applyBorder="1" applyAlignment="1" applyProtection="1">
      <alignment horizontal="right" vertical="top"/>
      <protection hidden="1" locked="0"/>
    </xf>
    <xf numFmtId="3" fontId="40" fillId="0" borderId="57" xfId="0" applyNumberFormat="1" applyFont="1" applyFill="1" applyBorder="1" applyAlignment="1" applyProtection="1">
      <alignment vertical="top"/>
      <protection hidden="1" locked="0"/>
    </xf>
    <xf numFmtId="3" fontId="40" fillId="0" borderId="57" xfId="0" applyNumberFormat="1" applyFont="1" applyBorder="1" applyAlignment="1" applyProtection="1">
      <alignment horizontal="center" vertical="top"/>
      <protection hidden="1" locked="0"/>
    </xf>
    <xf numFmtId="3" fontId="37" fillId="0" borderId="57" xfId="0" applyNumberFormat="1" applyFont="1" applyBorder="1" applyAlignment="1" applyProtection="1">
      <alignment horizontal="center" vertical="top"/>
      <protection hidden="1" locked="0"/>
    </xf>
    <xf numFmtId="3" fontId="32" fillId="0" borderId="57" xfId="52" applyNumberFormat="1" applyFont="1" applyBorder="1" applyAlignment="1" applyProtection="1">
      <alignment horizontal="right"/>
      <protection hidden="1" locked="0"/>
    </xf>
    <xf numFmtId="3" fontId="40" fillId="37" borderId="57" xfId="0" applyNumberFormat="1" applyFont="1" applyFill="1" applyBorder="1" applyAlignment="1" applyProtection="1">
      <alignment horizontal="right"/>
      <protection hidden="1" locked="0"/>
    </xf>
    <xf numFmtId="3" fontId="40" fillId="37" borderId="76" xfId="0" applyNumberFormat="1" applyFont="1" applyFill="1" applyBorder="1" applyAlignment="1" applyProtection="1">
      <alignment horizontal="right"/>
      <protection hidden="1" locked="0"/>
    </xf>
    <xf numFmtId="3" fontId="40" fillId="87" borderId="57" xfId="0" applyNumberFormat="1" applyFont="1" applyFill="1" applyBorder="1" applyAlignment="1" applyProtection="1">
      <alignment horizontal="center"/>
      <protection hidden="1" locked="0"/>
    </xf>
    <xf numFmtId="3" fontId="50" fillId="88" borderId="57" xfId="0" applyNumberFormat="1" applyFont="1" applyFill="1" applyBorder="1" applyAlignment="1" applyProtection="1">
      <alignment vertical="top"/>
      <protection hidden="1" locked="0"/>
    </xf>
    <xf numFmtId="3" fontId="31" fillId="89" borderId="57" xfId="61" applyNumberFormat="1" applyFont="1" applyFill="1" applyBorder="1" applyAlignment="1" applyProtection="1">
      <alignment vertical="top"/>
      <protection hidden="1" locked="0"/>
    </xf>
    <xf numFmtId="0" fontId="31" fillId="90" borderId="57" xfId="59" applyFont="1" applyFill="1" applyBorder="1" applyAlignment="1" applyProtection="1">
      <alignment/>
      <protection hidden="1" locked="0"/>
    </xf>
    <xf numFmtId="193" fontId="50" fillId="91" borderId="57" xfId="52" applyNumberFormat="1" applyFont="1" applyFill="1" applyBorder="1" applyAlignment="1" applyProtection="1">
      <alignment/>
      <protection hidden="1" locked="0"/>
    </xf>
    <xf numFmtId="0" fontId="50" fillId="92" borderId="57" xfId="0" applyFont="1" applyFill="1" applyBorder="1" applyAlignment="1" applyProtection="1">
      <alignment/>
      <protection hidden="1" locked="0"/>
    </xf>
    <xf numFmtId="3" fontId="37" fillId="93" borderId="57" xfId="0" applyNumberFormat="1" applyFont="1" applyFill="1" applyBorder="1" applyAlignment="1" applyProtection="1">
      <alignment vertical="top"/>
      <protection hidden="1" locked="0"/>
    </xf>
    <xf numFmtId="0" fontId="31" fillId="94" borderId="76" xfId="0" applyFont="1" applyFill="1" applyBorder="1" applyAlignment="1" applyProtection="1">
      <alignment/>
      <protection hidden="1" locked="0"/>
    </xf>
    <xf numFmtId="193" fontId="50" fillId="95" borderId="52" xfId="52" applyNumberFormat="1" applyFont="1" applyFill="1" applyBorder="1" applyAlignment="1" applyProtection="1">
      <alignment/>
      <protection hidden="1" locked="0"/>
    </xf>
    <xf numFmtId="0" fontId="31" fillId="96" borderId="52" xfId="59" applyFont="1" applyFill="1" applyBorder="1" applyAlignment="1" applyProtection="1">
      <alignment horizontal="left"/>
      <protection hidden="1" locked="0"/>
    </xf>
    <xf numFmtId="0" fontId="50" fillId="97" borderId="52" xfId="0" applyFont="1" applyFill="1" applyBorder="1" applyAlignment="1" applyProtection="1">
      <alignment/>
      <protection hidden="1" locked="0"/>
    </xf>
    <xf numFmtId="3" fontId="37" fillId="98" borderId="52" xfId="0" applyNumberFormat="1" applyFont="1" applyFill="1" applyBorder="1" applyAlignment="1" applyProtection="1">
      <alignment vertical="top"/>
      <protection hidden="1" locked="0"/>
    </xf>
    <xf numFmtId="3" fontId="37" fillId="99" borderId="63" xfId="0" applyNumberFormat="1" applyFont="1" applyFill="1" applyBorder="1" applyAlignment="1" applyProtection="1">
      <alignment vertical="top"/>
      <protection hidden="1" locked="0"/>
    </xf>
    <xf numFmtId="0" fontId="31" fillId="100" borderId="76" xfId="59" applyFont="1" applyFill="1" applyBorder="1" applyAlignment="1" applyProtection="1">
      <alignment/>
      <protection hidden="1" locked="0"/>
    </xf>
    <xf numFmtId="0" fontId="31" fillId="101" borderId="52" xfId="59" applyFont="1" applyFill="1" applyBorder="1" applyAlignment="1" applyProtection="1">
      <alignment/>
      <protection hidden="1" locked="0"/>
    </xf>
    <xf numFmtId="0" fontId="31" fillId="102" borderId="76" xfId="59" applyFont="1" applyFill="1" applyBorder="1" applyAlignment="1" applyProtection="1">
      <alignment horizontal="left"/>
      <protection hidden="1" locked="0"/>
    </xf>
    <xf numFmtId="9" fontId="31" fillId="103" borderId="57" xfId="61" applyFont="1" applyFill="1" applyBorder="1" applyAlignment="1" applyProtection="1" quotePrefix="1">
      <alignment horizontal="center"/>
      <protection hidden="1" locked="0"/>
    </xf>
    <xf numFmtId="0" fontId="156" fillId="0" borderId="0" xfId="0" applyFont="1" applyAlignment="1">
      <alignment horizontal="center" vertical="top" wrapText="1"/>
    </xf>
    <xf numFmtId="0" fontId="73" fillId="0" borderId="0" xfId="0" applyFont="1" applyAlignment="1">
      <alignment horizontal="center" vertical="top" wrapText="1"/>
    </xf>
    <xf numFmtId="0" fontId="153" fillId="0" borderId="0" xfId="0" applyFont="1" applyAlignment="1">
      <alignment horizontal="center" vertical="top" wrapText="1"/>
    </xf>
    <xf numFmtId="0" fontId="35" fillId="0" borderId="0" xfId="0" applyFont="1" applyAlignment="1">
      <alignment vertical="top" wrapText="1"/>
    </xf>
    <xf numFmtId="0" fontId="157" fillId="104" borderId="0" xfId="0" applyFont="1" applyFill="1" applyAlignment="1">
      <alignment vertical="top"/>
    </xf>
    <xf numFmtId="0" fontId="73" fillId="104" borderId="0" xfId="0" applyFont="1" applyFill="1" applyAlignment="1">
      <alignment horizontal="center" vertical="top" wrapText="1"/>
    </xf>
    <xf numFmtId="0" fontId="35" fillId="104" borderId="0" xfId="0" applyFont="1" applyFill="1" applyAlignment="1">
      <alignment vertical="top" wrapText="1"/>
    </xf>
    <xf numFmtId="0" fontId="64" fillId="105" borderId="96" xfId="48" applyFont="1" applyFill="1" applyBorder="1" applyAlignment="1" applyProtection="1">
      <alignment horizontal="left" vertical="top" wrapText="1"/>
      <protection/>
    </xf>
    <xf numFmtId="0" fontId="64" fillId="106" borderId="96" xfId="48" applyFont="1" applyFill="1" applyBorder="1" applyAlignment="1" applyProtection="1">
      <alignment horizontal="left" vertical="top" wrapText="1"/>
      <protection/>
    </xf>
    <xf numFmtId="0" fontId="64" fillId="107" borderId="96" xfId="48" applyFont="1" applyFill="1" applyBorder="1" applyAlignment="1" applyProtection="1">
      <alignment horizontal="left" vertical="top" wrapText="1"/>
      <protection/>
    </xf>
    <xf numFmtId="3" fontId="64" fillId="108" borderId="97" xfId="48" applyNumberFormat="1" applyFont="1" applyFill="1" applyBorder="1" applyAlignment="1" applyProtection="1">
      <alignment horizontal="left" vertical="top" wrapText="1"/>
      <protection/>
    </xf>
    <xf numFmtId="3" fontId="64" fillId="109" borderId="96" xfId="48" applyNumberFormat="1" applyFont="1" applyFill="1" applyBorder="1" applyAlignment="1" applyProtection="1">
      <alignment horizontal="left" vertical="top" wrapText="1"/>
      <protection/>
    </xf>
    <xf numFmtId="0" fontId="64" fillId="110" borderId="96" xfId="48" applyFont="1" applyFill="1" applyBorder="1" applyAlignment="1" applyProtection="1">
      <alignment horizontal="left" vertical="top" wrapText="1"/>
      <protection/>
    </xf>
    <xf numFmtId="0" fontId="64" fillId="111" borderId="96" xfId="48" applyFont="1" applyFill="1" applyBorder="1" applyAlignment="1" applyProtection="1">
      <alignment horizontal="left" vertical="top" wrapText="1"/>
      <protection/>
    </xf>
    <xf numFmtId="0" fontId="64" fillId="112" borderId="98" xfId="48" applyFont="1" applyFill="1" applyBorder="1" applyAlignment="1" applyProtection="1">
      <alignment horizontal="left" vertical="top" wrapText="1"/>
      <protection/>
    </xf>
    <xf numFmtId="3" fontId="64" fillId="113" borderId="98" xfId="48" applyNumberFormat="1" applyFont="1" applyFill="1" applyBorder="1" applyAlignment="1" applyProtection="1">
      <alignment horizontal="left" vertical="top" wrapText="1"/>
      <protection/>
    </xf>
    <xf numFmtId="3" fontId="142" fillId="114" borderId="98" xfId="48" applyNumberFormat="1" applyFont="1" applyFill="1" applyBorder="1" applyAlignment="1" applyProtection="1">
      <alignment horizontal="left" vertical="top" wrapText="1"/>
      <protection/>
    </xf>
    <xf numFmtId="3" fontId="64" fillId="115" borderId="99" xfId="48" applyNumberFormat="1" applyFont="1" applyFill="1" applyBorder="1" applyAlignment="1" applyProtection="1">
      <alignment horizontal="left" vertical="top" wrapText="1"/>
      <protection/>
    </xf>
    <xf numFmtId="0" fontId="64" fillId="116" borderId="98" xfId="48" applyFont="1" applyFill="1" applyBorder="1" applyAlignment="1" applyProtection="1">
      <alignment horizontal="left" vertical="top" wrapText="1"/>
      <protection/>
    </xf>
    <xf numFmtId="0" fontId="64" fillId="117" borderId="98" xfId="48" applyFont="1" applyFill="1" applyBorder="1" applyAlignment="1" applyProtection="1">
      <alignment horizontal="left" vertical="top" wrapText="1"/>
      <protection/>
    </xf>
    <xf numFmtId="0" fontId="64" fillId="118" borderId="99" xfId="48" applyFont="1" applyFill="1" applyBorder="1" applyAlignment="1" applyProtection="1">
      <alignment horizontal="left" vertical="top" wrapText="1"/>
      <protection/>
    </xf>
    <xf numFmtId="0" fontId="158" fillId="104" borderId="0" xfId="0" applyFont="1" applyFill="1" applyAlignment="1">
      <alignment horizontal="left" vertical="top" wrapText="1"/>
    </xf>
    <xf numFmtId="3" fontId="158" fillId="104" borderId="0" xfId="0" applyNumberFormat="1" applyFont="1" applyFill="1" applyAlignment="1">
      <alignment horizontal="left" vertical="top" wrapText="1"/>
    </xf>
    <xf numFmtId="3" fontId="158" fillId="104" borderId="0" xfId="52" applyNumberFormat="1" applyFont="1" applyFill="1" applyAlignment="1">
      <alignment horizontal="left" vertical="top" wrapText="1"/>
    </xf>
    <xf numFmtId="0" fontId="159" fillId="0" borderId="0" xfId="0" applyFont="1" applyAlignment="1">
      <alignment vertical="top"/>
    </xf>
    <xf numFmtId="0" fontId="75" fillId="0" borderId="0" xfId="0" applyFont="1" applyAlignment="1">
      <alignment vertical="top"/>
    </xf>
    <xf numFmtId="0" fontId="70" fillId="0" borderId="0" xfId="0" applyFont="1" applyAlignment="1">
      <alignment horizontal="left" vertical="top" wrapText="1"/>
    </xf>
    <xf numFmtId="0" fontId="76" fillId="0" borderId="100" xfId="0" applyFont="1" applyBorder="1" applyAlignment="1">
      <alignment horizontal="center" vertical="top"/>
    </xf>
    <xf numFmtId="0" fontId="77" fillId="0" borderId="101" xfId="48" applyFont="1" applyBorder="1" applyAlignment="1" applyProtection="1">
      <alignment horizontal="center" vertical="top"/>
      <protection/>
    </xf>
    <xf numFmtId="0" fontId="9" fillId="0" borderId="101" xfId="0" applyFont="1" applyBorder="1" applyAlignment="1">
      <alignment horizontal="center" vertical="top"/>
    </xf>
    <xf numFmtId="0" fontId="9" fillId="0" borderId="102" xfId="0" applyFont="1" applyBorder="1" applyAlignment="1">
      <alignment horizontal="center" vertical="top"/>
    </xf>
    <xf numFmtId="0" fontId="65" fillId="69" borderId="0" xfId="0" applyFont="1" applyFill="1" applyAlignment="1">
      <alignment horizontal="center" vertical="top"/>
    </xf>
    <xf numFmtId="0" fontId="160" fillId="0" borderId="0" xfId="0" applyFont="1" applyAlignment="1">
      <alignment vertical="top"/>
    </xf>
    <xf numFmtId="0" fontId="65" fillId="69" borderId="0" xfId="0" applyFont="1" applyFill="1" applyAlignment="1">
      <alignment vertical="top"/>
    </xf>
    <xf numFmtId="0" fontId="65" fillId="0" borderId="0" xfId="0" applyFont="1" applyAlignment="1">
      <alignment vertical="top"/>
    </xf>
    <xf numFmtId="0" fontId="161" fillId="0" borderId="0" xfId="0" applyFont="1" applyAlignment="1">
      <alignment vertical="top"/>
    </xf>
    <xf numFmtId="0" fontId="161" fillId="0" borderId="0" xfId="0" applyFont="1" applyAlignment="1">
      <alignment vertical="top" wrapText="1"/>
    </xf>
    <xf numFmtId="0" fontId="15" fillId="0" borderId="0" xfId="0" applyFont="1" applyFill="1" applyAlignment="1">
      <alignment/>
    </xf>
    <xf numFmtId="0" fontId="24" fillId="0" borderId="0" xfId="48" applyFont="1" applyFill="1" applyAlignment="1" applyProtection="1">
      <alignment horizontal="center" vertical="center"/>
      <protection/>
    </xf>
    <xf numFmtId="9" fontId="32" fillId="0" borderId="103" xfId="61" applyFont="1" applyBorder="1" applyAlignment="1" applyProtection="1">
      <alignment/>
      <protection hidden="1" locked="0"/>
    </xf>
    <xf numFmtId="0" fontId="31" fillId="119" borderId="62" xfId="0" applyFont="1" applyFill="1" applyBorder="1" applyAlignment="1">
      <alignment vertical="top"/>
    </xf>
    <xf numFmtId="0" fontId="31" fillId="120" borderId="86" xfId="0" applyFont="1" applyFill="1" applyBorder="1" applyAlignment="1">
      <alignment vertical="top"/>
    </xf>
    <xf numFmtId="0" fontId="34" fillId="121" borderId="62" xfId="0" applyFont="1" applyFill="1" applyBorder="1" applyAlignment="1">
      <alignment vertical="top"/>
    </xf>
    <xf numFmtId="0" fontId="34" fillId="122" borderId="86" xfId="0" applyFont="1" applyFill="1" applyBorder="1" applyAlignment="1">
      <alignment vertical="top"/>
    </xf>
    <xf numFmtId="0" fontId="31" fillId="123" borderId="64" xfId="0" applyFont="1" applyFill="1" applyBorder="1" applyAlignment="1">
      <alignment vertical="top"/>
    </xf>
    <xf numFmtId="0" fontId="31" fillId="124" borderId="65" xfId="0" applyFont="1" applyFill="1" applyBorder="1" applyAlignment="1">
      <alignment vertical="top"/>
    </xf>
    <xf numFmtId="0" fontId="31" fillId="125" borderId="64" xfId="0" applyFont="1" applyFill="1" applyBorder="1" applyAlignment="1">
      <alignment vertical="top"/>
    </xf>
    <xf numFmtId="0" fontId="31" fillId="126" borderId="65" xfId="0" applyFont="1" applyFill="1" applyBorder="1" applyAlignment="1">
      <alignment vertical="top"/>
    </xf>
    <xf numFmtId="0" fontId="31" fillId="127" borderId="89" xfId="0" applyFont="1" applyFill="1" applyBorder="1" applyAlignment="1">
      <alignment vertical="top"/>
    </xf>
    <xf numFmtId="0" fontId="31" fillId="128" borderId="90" xfId="0" applyFont="1" applyFill="1" applyBorder="1" applyAlignment="1">
      <alignment vertical="top"/>
    </xf>
    <xf numFmtId="0" fontId="31" fillId="129" borderId="64" xfId="0" applyFont="1" applyFill="1" applyBorder="1" applyAlignment="1">
      <alignment vertical="top"/>
    </xf>
    <xf numFmtId="0" fontId="31" fillId="130" borderId="65" xfId="0" applyFont="1" applyFill="1" applyBorder="1" applyAlignment="1">
      <alignment vertical="top"/>
    </xf>
    <xf numFmtId="0" fontId="31" fillId="131" borderId="64" xfId="0" applyFont="1" applyFill="1" applyBorder="1" applyAlignment="1">
      <alignment vertical="top"/>
    </xf>
    <xf numFmtId="0" fontId="31" fillId="132" borderId="65" xfId="0" applyFont="1" applyFill="1" applyBorder="1" applyAlignment="1">
      <alignment vertical="top"/>
    </xf>
    <xf numFmtId="0" fontId="31" fillId="133" borderId="64" xfId="0" applyFont="1" applyFill="1" applyBorder="1" applyAlignment="1">
      <alignment vertical="top"/>
    </xf>
    <xf numFmtId="0" fontId="31" fillId="134" borderId="65" xfId="0" applyFont="1" applyFill="1" applyBorder="1" applyAlignment="1">
      <alignment vertical="top"/>
    </xf>
    <xf numFmtId="0" fontId="31" fillId="135" borderId="62" xfId="0" applyFont="1" applyFill="1" applyBorder="1" applyAlignment="1">
      <alignment vertical="top"/>
    </xf>
    <xf numFmtId="0" fontId="31" fillId="136" borderId="86" xfId="0" applyFont="1" applyFill="1" applyBorder="1" applyAlignment="1">
      <alignment vertical="top"/>
    </xf>
    <xf numFmtId="0" fontId="31" fillId="137" borderId="62" xfId="0" applyFont="1" applyFill="1" applyBorder="1" applyAlignment="1">
      <alignment vertical="top"/>
    </xf>
    <xf numFmtId="0" fontId="31" fillId="138" borderId="86" xfId="0" applyFont="1" applyFill="1" applyBorder="1" applyAlignment="1">
      <alignment vertical="top"/>
    </xf>
    <xf numFmtId="0" fontId="80" fillId="0" borderId="0" xfId="0" applyFont="1" applyAlignment="1">
      <alignment vertical="top"/>
    </xf>
    <xf numFmtId="0" fontId="162" fillId="33" borderId="0" xfId="0" applyFont="1" applyFill="1" applyBorder="1" applyAlignment="1" applyProtection="1">
      <alignment horizontal="center" vertical="center"/>
      <protection hidden="1" locked="0"/>
    </xf>
    <xf numFmtId="0" fontId="31" fillId="0" borderId="88" xfId="0" applyFont="1" applyBorder="1" applyAlignment="1" applyProtection="1">
      <alignment horizontal="center" vertical="center"/>
      <protection hidden="1" locked="0"/>
    </xf>
    <xf numFmtId="0" fontId="31" fillId="0" borderId="95" xfId="0" applyFont="1" applyBorder="1" applyAlignment="1" applyProtection="1">
      <alignment horizontal="center" vertical="center"/>
      <protection hidden="1" locked="0"/>
    </xf>
    <xf numFmtId="3" fontId="34" fillId="0" borderId="55" xfId="0" applyNumberFormat="1" applyFont="1" applyBorder="1" applyAlignment="1" applyProtection="1">
      <alignment/>
      <protection hidden="1" locked="0"/>
    </xf>
    <xf numFmtId="0" fontId="50" fillId="0" borderId="56" xfId="0" applyFont="1" applyBorder="1" applyAlignment="1" applyProtection="1">
      <alignment vertical="top"/>
      <protection hidden="1" locked="0"/>
    </xf>
    <xf numFmtId="0" fontId="50" fillId="0" borderId="81" xfId="0" applyFont="1" applyBorder="1" applyAlignment="1" applyProtection="1">
      <alignment vertical="top"/>
      <protection hidden="1" locked="0"/>
    </xf>
    <xf numFmtId="3" fontId="50" fillId="0" borderId="104" xfId="0" applyNumberFormat="1" applyFont="1" applyBorder="1" applyAlignment="1" applyProtection="1">
      <alignment vertical="top"/>
      <protection hidden="1" locked="0"/>
    </xf>
    <xf numFmtId="3" fontId="34" fillId="0" borderId="51" xfId="0" applyNumberFormat="1" applyFont="1" applyBorder="1" applyAlignment="1" applyProtection="1">
      <alignment/>
      <protection hidden="1" locked="0"/>
    </xf>
    <xf numFmtId="0" fontId="50" fillId="0" borderId="52" xfId="0" applyFont="1" applyBorder="1" applyAlignment="1" applyProtection="1">
      <alignment vertical="top"/>
      <protection hidden="1" locked="0"/>
    </xf>
    <xf numFmtId="0" fontId="50" fillId="0" borderId="63" xfId="0" applyFont="1" applyBorder="1" applyAlignment="1" applyProtection="1">
      <alignment vertical="top"/>
      <protection hidden="1" locked="0"/>
    </xf>
    <xf numFmtId="3" fontId="50" fillId="0" borderId="82" xfId="0" applyNumberFormat="1" applyFont="1" applyBorder="1" applyAlignment="1" applyProtection="1">
      <alignment vertical="top"/>
      <protection hidden="1" locked="0"/>
    </xf>
    <xf numFmtId="3" fontId="34" fillId="0" borderId="53" xfId="0" applyNumberFormat="1" applyFont="1" applyBorder="1" applyAlignment="1" applyProtection="1">
      <alignment/>
      <protection hidden="1" locked="0"/>
    </xf>
    <xf numFmtId="0" fontId="50" fillId="0" borderId="54" xfId="0" applyFont="1" applyBorder="1" applyAlignment="1" applyProtection="1">
      <alignment vertical="top"/>
      <protection hidden="1" locked="0"/>
    </xf>
    <xf numFmtId="0" fontId="50" fillId="0" borderId="79" xfId="0" applyFont="1" applyBorder="1" applyAlignment="1" applyProtection="1">
      <alignment vertical="top"/>
      <protection hidden="1" locked="0"/>
    </xf>
    <xf numFmtId="3" fontId="50" fillId="0" borderId="105" xfId="0" applyNumberFormat="1" applyFont="1" applyBorder="1" applyAlignment="1" applyProtection="1">
      <alignment vertical="top"/>
      <protection hidden="1" locked="0"/>
    </xf>
    <xf numFmtId="3" fontId="31" fillId="0" borderId="0" xfId="0" applyNumberFormat="1" applyFont="1" applyFill="1" applyBorder="1" applyAlignment="1" applyProtection="1">
      <alignment vertical="top"/>
      <protection hidden="1" locked="0"/>
    </xf>
    <xf numFmtId="3" fontId="31" fillId="0" borderId="0" xfId="0" applyNumberFormat="1" applyFont="1" applyFill="1" applyBorder="1" applyAlignment="1" applyProtection="1">
      <alignment horizontal="center" vertical="top"/>
      <protection hidden="1" locked="0"/>
    </xf>
    <xf numFmtId="3" fontId="31" fillId="0" borderId="0" xfId="52" applyNumberFormat="1" applyFont="1" applyFill="1" applyBorder="1" applyAlignment="1" applyProtection="1">
      <alignment vertical="top"/>
      <protection hidden="1" locked="0"/>
    </xf>
    <xf numFmtId="3" fontId="37" fillId="0" borderId="0" xfId="0" applyNumberFormat="1" applyFont="1" applyBorder="1" applyAlignment="1" applyProtection="1">
      <alignment vertical="top"/>
      <protection hidden="1" locked="0"/>
    </xf>
    <xf numFmtId="3" fontId="37" fillId="0" borderId="0" xfId="52" applyNumberFormat="1" applyFont="1" applyBorder="1" applyAlignment="1" applyProtection="1">
      <alignment vertical="top"/>
      <protection hidden="1" locked="0"/>
    </xf>
    <xf numFmtId="3" fontId="72" fillId="0" borderId="57" xfId="0" applyNumberFormat="1" applyFont="1" applyBorder="1" applyAlignment="1" applyProtection="1">
      <alignment vertical="center" wrapText="1"/>
      <protection hidden="1" locked="0"/>
    </xf>
    <xf numFmtId="3" fontId="51" fillId="0" borderId="57" xfId="52" applyNumberFormat="1" applyFont="1" applyBorder="1" applyAlignment="1" applyProtection="1">
      <alignment vertical="center"/>
      <protection hidden="1" locked="0"/>
    </xf>
    <xf numFmtId="3" fontId="72" fillId="0" borderId="57" xfId="52" applyNumberFormat="1" applyFont="1" applyBorder="1" applyAlignment="1" applyProtection="1">
      <alignment vertical="center" wrapText="1"/>
      <protection hidden="1" locked="0"/>
    </xf>
    <xf numFmtId="0" fontId="144" fillId="37" borderId="0" xfId="0" applyFont="1" applyFill="1" applyAlignment="1" applyProtection="1">
      <alignment horizontal="left"/>
      <protection hidden="1"/>
    </xf>
    <xf numFmtId="0" fontId="152" fillId="37" borderId="0" xfId="0" applyFont="1" applyFill="1" applyAlignment="1" applyProtection="1">
      <alignment horizontal="left"/>
      <protection hidden="1"/>
    </xf>
    <xf numFmtId="193" fontId="152" fillId="37" borderId="0" xfId="52" applyNumberFormat="1" applyFont="1" applyFill="1" applyAlignment="1" applyProtection="1">
      <alignment horizontal="left"/>
      <protection hidden="1"/>
    </xf>
    <xf numFmtId="3" fontId="152" fillId="37" borderId="0" xfId="52" applyNumberFormat="1" applyFont="1" applyFill="1" applyAlignment="1" applyProtection="1">
      <alignment horizontal="left"/>
      <protection hidden="1"/>
    </xf>
    <xf numFmtId="3" fontId="141" fillId="37" borderId="0" xfId="0" applyNumberFormat="1" applyFont="1" applyFill="1" applyAlignment="1" applyProtection="1">
      <alignment vertical="top"/>
      <protection hidden="1"/>
    </xf>
    <xf numFmtId="3" fontId="141" fillId="37" borderId="0" xfId="52" applyNumberFormat="1" applyFont="1" applyFill="1" applyAlignment="1" applyProtection="1">
      <alignment vertical="top"/>
      <protection hidden="1"/>
    </xf>
    <xf numFmtId="0" fontId="145" fillId="37" borderId="0" xfId="0" applyFont="1" applyFill="1" applyAlignment="1" applyProtection="1">
      <alignment horizontal="left"/>
      <protection hidden="1"/>
    </xf>
    <xf numFmtId="193" fontId="145" fillId="37" borderId="0" xfId="52" applyNumberFormat="1" applyFont="1" applyFill="1" applyAlignment="1" applyProtection="1">
      <alignment horizontal="left"/>
      <protection hidden="1"/>
    </xf>
    <xf numFmtId="3" fontId="145" fillId="37" borderId="0" xfId="52" applyNumberFormat="1" applyFont="1" applyFill="1" applyAlignment="1" applyProtection="1">
      <alignment horizontal="left"/>
      <protection hidden="1"/>
    </xf>
    <xf numFmtId="0" fontId="9" fillId="0" borderId="106" xfId="0" applyFont="1" applyFill="1" applyBorder="1" applyAlignment="1" applyProtection="1">
      <alignment horizontal="center"/>
      <protection hidden="1" locked="0"/>
    </xf>
    <xf numFmtId="0" fontId="39" fillId="7" borderId="55" xfId="0" applyFont="1" applyFill="1" applyBorder="1" applyAlignment="1" applyProtection="1">
      <alignment horizontal="left" vertical="center" wrapText="1"/>
      <protection hidden="1"/>
    </xf>
    <xf numFmtId="0" fontId="39" fillId="7" borderId="56" xfId="0" applyFont="1" applyFill="1" applyBorder="1" applyAlignment="1" applyProtection="1">
      <alignment horizontal="left" vertical="center" wrapText="1"/>
      <protection hidden="1"/>
    </xf>
    <xf numFmtId="0" fontId="39" fillId="7" borderId="81" xfId="0" applyFont="1" applyFill="1" applyBorder="1" applyAlignment="1" applyProtection="1">
      <alignment horizontal="left" vertical="center" wrapText="1"/>
      <protection hidden="1"/>
    </xf>
    <xf numFmtId="0" fontId="38" fillId="0" borderId="57" xfId="0" applyFont="1" applyBorder="1" applyAlignment="1" applyProtection="1">
      <alignment horizontal="center" vertical="top" wrapText="1"/>
      <protection hidden="1" locked="0"/>
    </xf>
    <xf numFmtId="3" fontId="32" fillId="0" borderId="107" xfId="0" applyNumberFormat="1" applyFont="1" applyBorder="1" applyAlignment="1" applyProtection="1">
      <alignment horizontal="right" vertical="center"/>
      <protection locked="0"/>
    </xf>
    <xf numFmtId="3" fontId="32" fillId="0" borderId="108" xfId="0" applyNumberFormat="1" applyFont="1" applyBorder="1" applyAlignment="1" applyProtection="1">
      <alignment horizontal="right" vertical="center"/>
      <protection locked="0"/>
    </xf>
    <xf numFmtId="0" fontId="39" fillId="7" borderId="76" xfId="0" applyFont="1" applyFill="1" applyBorder="1" applyAlignment="1" applyProtection="1">
      <alignment horizontal="center" vertical="center" wrapText="1"/>
      <protection hidden="1"/>
    </xf>
    <xf numFmtId="0" fontId="39" fillId="7" borderId="52" xfId="0" applyFont="1" applyFill="1" applyBorder="1" applyAlignment="1" applyProtection="1">
      <alignment horizontal="center" vertical="center" wrapText="1"/>
      <protection hidden="1"/>
    </xf>
    <xf numFmtId="0" fontId="39" fillId="7" borderId="63" xfId="0" applyFont="1" applyFill="1" applyBorder="1" applyAlignment="1" applyProtection="1">
      <alignment horizontal="center" vertical="center" wrapText="1"/>
      <protection hidden="1"/>
    </xf>
    <xf numFmtId="0" fontId="39" fillId="7" borderId="57" xfId="0" applyFont="1" applyFill="1" applyBorder="1" applyAlignment="1" applyProtection="1">
      <alignment horizontal="center" vertical="center" wrapText="1"/>
      <protection hidden="1"/>
    </xf>
    <xf numFmtId="0" fontId="31" fillId="0" borderId="76" xfId="0" applyFont="1" applyBorder="1" applyAlignment="1" applyProtection="1">
      <alignment horizontal="center" vertical="center" wrapText="1"/>
      <protection hidden="1" locked="0"/>
    </xf>
    <xf numFmtId="0" fontId="31" fillId="0" borderId="52" xfId="0" applyFont="1" applyBorder="1" applyAlignment="1" applyProtection="1">
      <alignment horizontal="center" vertical="center" wrapText="1"/>
      <protection hidden="1" locked="0"/>
    </xf>
    <xf numFmtId="0" fontId="31" fillId="0" borderId="76" xfId="0" applyFont="1" applyBorder="1" applyAlignment="1" applyProtection="1">
      <alignment horizontal="center" vertical="center"/>
      <protection hidden="1" locked="0"/>
    </xf>
    <xf numFmtId="0" fontId="31" fillId="0" borderId="52" xfId="0" applyFont="1" applyBorder="1" applyAlignment="1" applyProtection="1">
      <alignment horizontal="center" vertical="center"/>
      <protection hidden="1" locked="0"/>
    </xf>
    <xf numFmtId="0" fontId="31" fillId="0" borderId="63" xfId="0" applyFont="1" applyBorder="1" applyAlignment="1" applyProtection="1">
      <alignment horizontal="center" vertical="center"/>
      <protection hidden="1" locked="0"/>
    </xf>
    <xf numFmtId="3" fontId="32" fillId="0" borderId="109" xfId="0" applyNumberFormat="1" applyFont="1" applyBorder="1" applyAlignment="1" applyProtection="1">
      <alignment horizontal="right" vertical="center"/>
      <protection locked="0"/>
    </xf>
    <xf numFmtId="3" fontId="32" fillId="0" borderId="110" xfId="0" applyNumberFormat="1" applyFont="1" applyBorder="1" applyAlignment="1" applyProtection="1">
      <alignment horizontal="right" vertical="center"/>
      <protection locked="0"/>
    </xf>
    <xf numFmtId="0" fontId="39" fillId="7" borderId="111" xfId="0" applyFont="1" applyFill="1" applyBorder="1" applyAlignment="1" applyProtection="1">
      <alignment horizontal="left" vertical="center" wrapText="1"/>
      <protection hidden="1"/>
    </xf>
    <xf numFmtId="0" fontId="39" fillId="7" borderId="112" xfId="0" applyFont="1" applyFill="1" applyBorder="1" applyAlignment="1" applyProtection="1">
      <alignment horizontal="left" vertical="center" wrapText="1"/>
      <protection hidden="1"/>
    </xf>
    <xf numFmtId="0" fontId="39" fillId="7" borderId="113" xfId="0" applyFont="1" applyFill="1" applyBorder="1" applyAlignment="1" applyProtection="1">
      <alignment horizontal="left" vertical="center" wrapText="1"/>
      <protection hidden="1"/>
    </xf>
    <xf numFmtId="0" fontId="39" fillId="7" borderId="114" xfId="0" applyFont="1" applyFill="1" applyBorder="1" applyAlignment="1" applyProtection="1">
      <alignment horizontal="left" vertical="center" wrapText="1"/>
      <protection hidden="1"/>
    </xf>
    <xf numFmtId="0" fontId="39" fillId="7" borderId="115" xfId="0" applyFont="1" applyFill="1" applyBorder="1" applyAlignment="1" applyProtection="1">
      <alignment horizontal="left" vertical="center" wrapText="1"/>
      <protection hidden="1"/>
    </xf>
    <xf numFmtId="0" fontId="39" fillId="7" borderId="116" xfId="0" applyFont="1" applyFill="1" applyBorder="1" applyAlignment="1" applyProtection="1">
      <alignment horizontal="left" vertical="center" wrapText="1"/>
      <protection hidden="1"/>
    </xf>
    <xf numFmtId="0" fontId="34" fillId="13" borderId="117" xfId="0" applyFont="1" applyFill="1" applyBorder="1" applyAlignment="1" applyProtection="1">
      <alignment horizontal="center"/>
      <protection hidden="1"/>
    </xf>
    <xf numFmtId="0" fontId="34" fillId="13" borderId="118" xfId="0" applyFont="1" applyFill="1" applyBorder="1" applyAlignment="1" applyProtection="1">
      <alignment horizontal="center"/>
      <protection hidden="1"/>
    </xf>
    <xf numFmtId="0" fontId="34" fillId="13" borderId="119" xfId="0" applyFont="1" applyFill="1" applyBorder="1" applyAlignment="1" applyProtection="1">
      <alignment horizontal="center"/>
      <protection hidden="1"/>
    </xf>
    <xf numFmtId="0" fontId="34" fillId="37" borderId="120" xfId="0" applyFont="1" applyFill="1" applyBorder="1" applyAlignment="1" applyProtection="1">
      <alignment horizontal="left" vertical="center"/>
      <protection locked="0"/>
    </xf>
    <xf numFmtId="0" fontId="34" fillId="37" borderId="77" xfId="0" applyFont="1" applyFill="1" applyBorder="1" applyAlignment="1" applyProtection="1">
      <alignment horizontal="left" vertical="center"/>
      <protection locked="0"/>
    </xf>
    <xf numFmtId="0" fontId="31" fillId="37" borderId="77" xfId="0" applyFont="1" applyFill="1" applyBorder="1" applyAlignment="1" applyProtection="1">
      <alignment horizontal="center" vertical="center"/>
      <protection hidden="1" locked="0"/>
    </xf>
    <xf numFmtId="0" fontId="31" fillId="37" borderId="105" xfId="0" applyFont="1" applyFill="1" applyBorder="1" applyAlignment="1" applyProtection="1">
      <alignment horizontal="center" vertical="center"/>
      <protection hidden="1" locked="0"/>
    </xf>
    <xf numFmtId="197" fontId="31" fillId="7" borderId="117" xfId="0" applyNumberFormat="1" applyFont="1" applyFill="1" applyBorder="1" applyAlignment="1">
      <alignment horizontal="center" vertical="center" wrapText="1"/>
    </xf>
    <xf numFmtId="197" fontId="31" fillId="7" borderId="118" xfId="0" applyNumberFormat="1" applyFont="1" applyFill="1" applyBorder="1" applyAlignment="1">
      <alignment horizontal="center" vertical="center" wrapText="1"/>
    </xf>
    <xf numFmtId="197" fontId="31" fillId="7" borderId="119" xfId="0" applyNumberFormat="1" applyFont="1" applyFill="1" applyBorder="1" applyAlignment="1">
      <alignment horizontal="center" vertical="center" wrapText="1"/>
    </xf>
    <xf numFmtId="197" fontId="31" fillId="7" borderId="70" xfId="0" applyNumberFormat="1" applyFont="1" applyFill="1" applyBorder="1" applyAlignment="1">
      <alignment horizontal="center" vertical="center" wrapText="1"/>
    </xf>
    <xf numFmtId="197" fontId="31" fillId="7" borderId="71" xfId="0" applyNumberFormat="1" applyFont="1" applyFill="1" applyBorder="1" applyAlignment="1">
      <alignment horizontal="center" vertical="center" wrapText="1"/>
    </xf>
    <xf numFmtId="197" fontId="31" fillId="7" borderId="74" xfId="0" applyNumberFormat="1" applyFont="1" applyFill="1" applyBorder="1" applyAlignment="1">
      <alignment horizontal="center" vertical="center" wrapText="1"/>
    </xf>
    <xf numFmtId="197" fontId="66" fillId="0" borderId="70" xfId="0" applyNumberFormat="1" applyFont="1" applyBorder="1" applyAlignment="1" applyProtection="1">
      <alignment horizontal="center"/>
      <protection hidden="1"/>
    </xf>
    <xf numFmtId="197" fontId="66" fillId="0" borderId="71" xfId="0" applyNumberFormat="1" applyFont="1" applyBorder="1" applyAlignment="1" applyProtection="1">
      <alignment horizontal="center"/>
      <protection hidden="1"/>
    </xf>
    <xf numFmtId="197" fontId="66" fillId="0" borderId="74" xfId="0" applyNumberFormat="1" applyFont="1" applyBorder="1" applyAlignment="1" applyProtection="1">
      <alignment horizontal="center"/>
      <protection hidden="1"/>
    </xf>
    <xf numFmtId="0" fontId="65" fillId="0" borderId="117" xfId="0" applyFont="1" applyBorder="1" applyAlignment="1" applyProtection="1">
      <alignment horizontal="center" vertical="center"/>
      <protection hidden="1"/>
    </xf>
    <xf numFmtId="0" fontId="65" fillId="0" borderId="118" xfId="0" applyFont="1" applyBorder="1" applyAlignment="1" applyProtection="1">
      <alignment horizontal="center" vertical="center"/>
      <protection hidden="1"/>
    </xf>
    <xf numFmtId="0" fontId="65" fillId="0" borderId="119" xfId="0" applyFont="1" applyBorder="1" applyAlignment="1" applyProtection="1">
      <alignment horizontal="center" vertical="center"/>
      <protection hidden="1"/>
    </xf>
    <xf numFmtId="0" fontId="65" fillId="0" borderId="70" xfId="0" applyFont="1" applyBorder="1" applyAlignment="1" applyProtection="1">
      <alignment horizontal="center" vertical="center"/>
      <protection hidden="1"/>
    </xf>
    <xf numFmtId="0" fontId="65" fillId="0" borderId="71" xfId="0" applyFont="1" applyBorder="1" applyAlignment="1" applyProtection="1">
      <alignment horizontal="center" vertical="center"/>
      <protection hidden="1"/>
    </xf>
    <xf numFmtId="0" fontId="65" fillId="0" borderId="74" xfId="0" applyFont="1" applyBorder="1" applyAlignment="1" applyProtection="1">
      <alignment horizontal="center" vertical="center"/>
      <protection hidden="1"/>
    </xf>
    <xf numFmtId="0" fontId="31" fillId="7" borderId="89" xfId="0" applyFont="1" applyFill="1" applyBorder="1" applyAlignment="1" applyProtection="1">
      <alignment horizontal="left" vertical="center" wrapText="1"/>
      <protection hidden="1"/>
    </xf>
    <xf numFmtId="0" fontId="31" fillId="7" borderId="90" xfId="0" applyFont="1" applyFill="1" applyBorder="1" applyAlignment="1" applyProtection="1">
      <alignment horizontal="left" vertical="center" wrapText="1"/>
      <protection hidden="1"/>
    </xf>
    <xf numFmtId="0" fontId="31" fillId="7" borderId="121" xfId="0" applyFont="1" applyFill="1" applyBorder="1" applyAlignment="1" applyProtection="1">
      <alignment horizontal="left" vertical="center" wrapText="1"/>
      <protection hidden="1"/>
    </xf>
    <xf numFmtId="0" fontId="34" fillId="19" borderId="0" xfId="0" applyFont="1" applyFill="1" applyAlignment="1" applyProtection="1">
      <alignment horizontal="center" vertical="center"/>
      <protection/>
    </xf>
    <xf numFmtId="0" fontId="35" fillId="19" borderId="0" xfId="0" applyFont="1" applyFill="1" applyAlignment="1" applyProtection="1">
      <alignment horizontal="center" vertical="center"/>
      <protection/>
    </xf>
    <xf numFmtId="0" fontId="5" fillId="19" borderId="0" xfId="48" applyFill="1" applyAlignment="1" applyProtection="1">
      <alignment horizontal="center" vertical="center"/>
      <protection/>
    </xf>
    <xf numFmtId="0" fontId="24" fillId="19" borderId="0" xfId="48" applyFont="1" applyFill="1" applyAlignment="1" applyProtection="1">
      <alignment horizontal="center" vertical="center"/>
      <protection/>
    </xf>
    <xf numFmtId="49" fontId="31" fillId="0" borderId="122" xfId="0" applyNumberFormat="1" applyFont="1" applyBorder="1" applyAlignment="1" applyProtection="1">
      <alignment horizontal="center" vertical="center"/>
      <protection locked="0"/>
    </xf>
    <xf numFmtId="49" fontId="31" fillId="0" borderId="90" xfId="0" applyNumberFormat="1" applyFont="1" applyBorder="1" applyAlignment="1" applyProtection="1">
      <alignment horizontal="center" vertical="center"/>
      <protection locked="0"/>
    </xf>
    <xf numFmtId="49" fontId="31" fillId="0" borderId="123" xfId="0" applyNumberFormat="1" applyFont="1" applyBorder="1" applyAlignment="1" applyProtection="1">
      <alignment horizontal="center" vertical="center"/>
      <protection locked="0"/>
    </xf>
    <xf numFmtId="0" fontId="38" fillId="0" borderId="82" xfId="0" applyFont="1" applyBorder="1" applyAlignment="1" applyProtection="1">
      <alignment horizontal="center" vertical="top" wrapText="1"/>
      <protection hidden="1" locked="0"/>
    </xf>
    <xf numFmtId="0" fontId="39" fillId="7" borderId="51" xfId="0" applyFont="1" applyFill="1" applyBorder="1" applyAlignment="1" applyProtection="1">
      <alignment horizontal="center" vertical="center" wrapText="1"/>
      <protection hidden="1"/>
    </xf>
    <xf numFmtId="0" fontId="39" fillId="7" borderId="124" xfId="0" applyFont="1" applyFill="1" applyBorder="1" applyAlignment="1" applyProtection="1">
      <alignment horizontal="center" vertical="center" wrapText="1"/>
      <protection hidden="1"/>
    </xf>
    <xf numFmtId="0" fontId="31" fillId="0" borderId="63" xfId="0" applyFont="1" applyBorder="1" applyAlignment="1" applyProtection="1">
      <alignment horizontal="center" vertical="center" wrapText="1"/>
      <protection hidden="1" locked="0"/>
    </xf>
    <xf numFmtId="0" fontId="38" fillId="0" borderId="51" xfId="0" applyFont="1" applyBorder="1" applyAlignment="1" applyProtection="1">
      <alignment horizontal="center" vertical="top" wrapText="1"/>
      <protection hidden="1" locked="0"/>
    </xf>
    <xf numFmtId="0" fontId="38" fillId="0" borderId="52" xfId="0" applyFont="1" applyBorder="1" applyAlignment="1" applyProtection="1">
      <alignment horizontal="center" vertical="top" wrapText="1"/>
      <protection hidden="1" locked="0"/>
    </xf>
    <xf numFmtId="0" fontId="38" fillId="0" borderId="63" xfId="0" applyFont="1" applyBorder="1" applyAlignment="1" applyProtection="1">
      <alignment horizontal="center" vertical="top" wrapText="1"/>
      <protection hidden="1" locked="0"/>
    </xf>
    <xf numFmtId="0" fontId="34" fillId="13" borderId="89" xfId="0" applyFont="1" applyFill="1" applyBorder="1" applyAlignment="1" applyProtection="1">
      <alignment horizontal="center"/>
      <protection hidden="1"/>
    </xf>
    <xf numFmtId="0" fontId="34" fillId="13" borderId="90" xfId="0" applyFont="1" applyFill="1" applyBorder="1" applyAlignment="1" applyProtection="1">
      <alignment horizontal="center"/>
      <protection hidden="1"/>
    </xf>
    <xf numFmtId="0" fontId="34" fillId="13" borderId="123" xfId="0" applyFont="1" applyFill="1" applyBorder="1" applyAlignment="1" applyProtection="1">
      <alignment horizontal="center"/>
      <protection hidden="1"/>
    </xf>
    <xf numFmtId="0" fontId="31" fillId="13" borderId="117" xfId="0" applyFont="1" applyFill="1" applyBorder="1" applyAlignment="1" applyProtection="1">
      <alignment horizontal="center" vertical="center" wrapText="1"/>
      <protection hidden="1"/>
    </xf>
    <xf numFmtId="0" fontId="31" fillId="13" borderId="118" xfId="0" applyFont="1" applyFill="1" applyBorder="1" applyAlignment="1" applyProtection="1">
      <alignment horizontal="center" vertical="center" wrapText="1"/>
      <protection hidden="1"/>
    </xf>
    <xf numFmtId="0" fontId="31" fillId="13" borderId="119" xfId="0" applyFont="1" applyFill="1" applyBorder="1" applyAlignment="1" applyProtection="1">
      <alignment horizontal="center" vertical="center" wrapText="1"/>
      <protection hidden="1"/>
    </xf>
    <xf numFmtId="0" fontId="31" fillId="13" borderId="60" xfId="0" applyFont="1" applyFill="1" applyBorder="1" applyAlignment="1" applyProtection="1">
      <alignment horizontal="center" vertical="center" wrapText="1"/>
      <protection hidden="1"/>
    </xf>
    <xf numFmtId="0" fontId="31" fillId="13" borderId="0" xfId="0" applyFont="1" applyFill="1" applyBorder="1" applyAlignment="1" applyProtection="1">
      <alignment horizontal="center" vertical="center" wrapText="1"/>
      <protection hidden="1"/>
    </xf>
    <xf numFmtId="0" fontId="31" fillId="13" borderId="61" xfId="0" applyFont="1" applyFill="1" applyBorder="1" applyAlignment="1" applyProtection="1">
      <alignment horizontal="center" vertical="center" wrapText="1"/>
      <protection hidden="1"/>
    </xf>
    <xf numFmtId="0" fontId="31" fillId="13" borderId="70" xfId="0" applyFont="1" applyFill="1" applyBorder="1" applyAlignment="1" applyProtection="1">
      <alignment horizontal="center" vertical="center" wrapText="1"/>
      <protection hidden="1"/>
    </xf>
    <xf numFmtId="0" fontId="31" fillId="13" borderId="71" xfId="0" applyFont="1" applyFill="1" applyBorder="1" applyAlignment="1" applyProtection="1">
      <alignment horizontal="center" vertical="center" wrapText="1"/>
      <protection hidden="1"/>
    </xf>
    <xf numFmtId="0" fontId="31" fillId="13" borderId="74" xfId="0" applyFont="1" applyFill="1" applyBorder="1" applyAlignment="1" applyProtection="1">
      <alignment horizontal="center" vertical="center" wrapText="1"/>
      <protection hidden="1"/>
    </xf>
    <xf numFmtId="0" fontId="34" fillId="13" borderId="55" xfId="0" applyFont="1" applyFill="1" applyBorder="1" applyAlignment="1" applyProtection="1">
      <alignment horizontal="center"/>
      <protection hidden="1"/>
    </xf>
    <xf numFmtId="0" fontId="34" fillId="13" borderId="56" xfId="0" applyFont="1" applyFill="1" applyBorder="1" applyAlignment="1" applyProtection="1">
      <alignment horizontal="center"/>
      <protection hidden="1"/>
    </xf>
    <xf numFmtId="0" fontId="34" fillId="13" borderId="125" xfId="0" applyFont="1" applyFill="1" applyBorder="1" applyAlignment="1" applyProtection="1">
      <alignment horizontal="center"/>
      <protection hidden="1"/>
    </xf>
    <xf numFmtId="0" fontId="31" fillId="13" borderId="89" xfId="0" applyFont="1" applyFill="1" applyBorder="1" applyAlignment="1" applyProtection="1">
      <alignment horizontal="center"/>
      <protection hidden="1"/>
    </xf>
    <xf numFmtId="0" fontId="31" fillId="13" borderId="90" xfId="0" applyFont="1" applyFill="1" applyBorder="1" applyAlignment="1" applyProtection="1">
      <alignment horizontal="center"/>
      <protection hidden="1"/>
    </xf>
    <xf numFmtId="0" fontId="31" fillId="13" borderId="123" xfId="0" applyFont="1" applyFill="1" applyBorder="1" applyAlignment="1" applyProtection="1">
      <alignment horizontal="center"/>
      <protection hidden="1"/>
    </xf>
    <xf numFmtId="0" fontId="39" fillId="7" borderId="57" xfId="0" applyFont="1" applyFill="1" applyBorder="1" applyAlignment="1" applyProtection="1">
      <alignment horizontal="center" vertical="center" wrapText="1"/>
      <protection locked="0"/>
    </xf>
    <xf numFmtId="0" fontId="39" fillId="7" borderId="82" xfId="0" applyFont="1" applyFill="1" applyBorder="1" applyAlignment="1" applyProtection="1">
      <alignment horizontal="center" vertical="center" wrapText="1"/>
      <protection locked="0"/>
    </xf>
    <xf numFmtId="0" fontId="39" fillId="7" borderId="82" xfId="0" applyFont="1" applyFill="1" applyBorder="1" applyAlignment="1" applyProtection="1">
      <alignment horizontal="center" vertical="center" wrapText="1"/>
      <protection hidden="1"/>
    </xf>
    <xf numFmtId="0" fontId="34" fillId="19" borderId="90" xfId="0" applyFont="1" applyFill="1" applyBorder="1" applyAlignment="1" applyProtection="1">
      <alignment horizontal="center" vertical="center"/>
      <protection hidden="1"/>
    </xf>
    <xf numFmtId="0" fontId="38" fillId="0" borderId="124" xfId="0" applyFont="1" applyBorder="1" applyAlignment="1" applyProtection="1">
      <alignment horizontal="center" vertical="center" wrapText="1"/>
      <protection hidden="1" locked="0"/>
    </xf>
    <xf numFmtId="0" fontId="38" fillId="0" borderId="57" xfId="0" applyFont="1" applyBorder="1" applyAlignment="1" applyProtection="1">
      <alignment horizontal="center" vertical="center" wrapText="1"/>
      <protection hidden="1" locked="0"/>
    </xf>
    <xf numFmtId="0" fontId="38" fillId="0" borderId="82" xfId="0" applyFont="1" applyBorder="1" applyAlignment="1" applyProtection="1">
      <alignment horizontal="center" vertical="center" wrapText="1"/>
      <protection hidden="1" locked="0"/>
    </xf>
    <xf numFmtId="0" fontId="31" fillId="139" borderId="126" xfId="0" applyFont="1" applyFill="1" applyBorder="1" applyAlignment="1">
      <alignment horizontal="left" vertical="top"/>
    </xf>
    <xf numFmtId="0" fontId="31" fillId="140" borderId="92" xfId="0" applyFont="1" applyFill="1" applyBorder="1" applyAlignment="1">
      <alignment horizontal="left" vertical="top"/>
    </xf>
    <xf numFmtId="3" fontId="31" fillId="37" borderId="92" xfId="0" applyNumberFormat="1" applyFont="1" applyFill="1" applyBorder="1" applyAlignment="1" applyProtection="1">
      <alignment horizontal="right" vertical="top"/>
      <protection hidden="1" locked="0"/>
    </xf>
    <xf numFmtId="3" fontId="31" fillId="37" borderId="93" xfId="0" applyNumberFormat="1" applyFont="1" applyFill="1" applyBorder="1" applyAlignment="1" applyProtection="1">
      <alignment horizontal="right" vertical="top"/>
      <protection hidden="1" locked="0"/>
    </xf>
    <xf numFmtId="3" fontId="31" fillId="37" borderId="88" xfId="0" applyNumberFormat="1" applyFont="1" applyFill="1" applyBorder="1" applyAlignment="1" applyProtection="1">
      <alignment horizontal="right" vertical="top"/>
      <protection hidden="1" locked="0"/>
    </xf>
    <xf numFmtId="3" fontId="31" fillId="37" borderId="95" xfId="0" applyNumberFormat="1" applyFont="1" applyFill="1" applyBorder="1" applyAlignment="1" applyProtection="1">
      <alignment horizontal="right" vertical="top"/>
      <protection hidden="1" locked="0"/>
    </xf>
    <xf numFmtId="0" fontId="34" fillId="37" borderId="0" xfId="0" applyFont="1" applyFill="1" applyAlignment="1" applyProtection="1">
      <alignment horizontal="center" vertical="top"/>
      <protection/>
    </xf>
    <xf numFmtId="0" fontId="163" fillId="141" borderId="76" xfId="48" applyFont="1" applyFill="1" applyBorder="1" applyAlignment="1" applyProtection="1">
      <alignment horizontal="center" vertical="top"/>
      <protection/>
    </xf>
    <xf numFmtId="0" fontId="163" fillId="142" borderId="63" xfId="48" applyFont="1" applyFill="1" applyBorder="1" applyAlignment="1" applyProtection="1">
      <alignment horizontal="center" vertical="top"/>
      <protection/>
    </xf>
    <xf numFmtId="0" fontId="31" fillId="37" borderId="0" xfId="0" applyFont="1" applyFill="1" applyAlignment="1" applyProtection="1">
      <alignment horizontal="center" vertical="top"/>
      <protection/>
    </xf>
    <xf numFmtId="0" fontId="24" fillId="37" borderId="0" xfId="48" applyFont="1" applyFill="1" applyAlignment="1" applyProtection="1">
      <alignment horizontal="center" vertical="top"/>
      <protection/>
    </xf>
    <xf numFmtId="0" fontId="35" fillId="37" borderId="0" xfId="0" applyFont="1" applyFill="1" applyAlignment="1" applyProtection="1">
      <alignment horizontal="center" vertical="top"/>
      <protection/>
    </xf>
    <xf numFmtId="3" fontId="31" fillId="37" borderId="103" xfId="0" applyNumberFormat="1" applyFont="1" applyFill="1" applyBorder="1" applyAlignment="1" applyProtection="1">
      <alignment horizontal="right" vertical="top"/>
      <protection hidden="1" locked="0"/>
    </xf>
    <xf numFmtId="3" fontId="31" fillId="37" borderId="127" xfId="0" applyNumberFormat="1" applyFont="1" applyFill="1" applyBorder="1" applyAlignment="1" applyProtection="1">
      <alignment horizontal="right" vertical="top"/>
      <protection hidden="1" locked="0"/>
    </xf>
    <xf numFmtId="0" fontId="163" fillId="143" borderId="57" xfId="48" applyFont="1" applyFill="1" applyBorder="1" applyAlignment="1" applyProtection="1">
      <alignment horizontal="center" vertical="top"/>
      <protection/>
    </xf>
    <xf numFmtId="0" fontId="163" fillId="144" borderId="85" xfId="48" applyFont="1" applyFill="1" applyBorder="1" applyAlignment="1" applyProtection="1">
      <alignment horizontal="center" vertical="top"/>
      <protection/>
    </xf>
    <xf numFmtId="0" fontId="31" fillId="145" borderId="89" xfId="0" applyFont="1" applyFill="1" applyBorder="1" applyAlignment="1">
      <alignment horizontal="center" vertical="top"/>
    </xf>
    <xf numFmtId="0" fontId="31" fillId="146" borderId="90" xfId="0" applyFont="1" applyFill="1" applyBorder="1" applyAlignment="1">
      <alignment horizontal="center" vertical="top"/>
    </xf>
    <xf numFmtId="0" fontId="31" fillId="147" borderId="123" xfId="0" applyFont="1" applyFill="1" applyBorder="1" applyAlignment="1">
      <alignment horizontal="center" vertical="top"/>
    </xf>
    <xf numFmtId="0" fontId="31" fillId="148" borderId="128" xfId="0" applyFont="1" applyFill="1" applyBorder="1" applyAlignment="1">
      <alignment horizontal="left" vertical="top"/>
    </xf>
    <xf numFmtId="0" fontId="31" fillId="149" borderId="88" xfId="0" applyFont="1" applyFill="1" applyBorder="1" applyAlignment="1">
      <alignment horizontal="left" vertical="top"/>
    </xf>
    <xf numFmtId="3" fontId="31" fillId="37" borderId="77" xfId="0" applyNumberFormat="1" applyFont="1" applyFill="1" applyBorder="1" applyAlignment="1" applyProtection="1">
      <alignment horizontal="right" vertical="top"/>
      <protection hidden="1" locked="0"/>
    </xf>
    <xf numFmtId="3" fontId="31" fillId="37" borderId="105" xfId="0" applyNumberFormat="1" applyFont="1" applyFill="1" applyBorder="1" applyAlignment="1" applyProtection="1">
      <alignment horizontal="right" vertical="top"/>
      <protection hidden="1" locked="0"/>
    </xf>
    <xf numFmtId="0" fontId="31" fillId="150" borderId="126" xfId="0" applyFont="1" applyFill="1" applyBorder="1" applyAlignment="1">
      <alignment horizontal="left" vertical="top"/>
    </xf>
    <xf numFmtId="0" fontId="31" fillId="151" borderId="92" xfId="0" applyFont="1" applyFill="1" applyBorder="1" applyAlignment="1">
      <alignment horizontal="left" vertical="top"/>
    </xf>
    <xf numFmtId="0" fontId="163" fillId="152" borderId="129" xfId="48" applyFont="1" applyFill="1" applyBorder="1" applyAlignment="1" applyProtection="1">
      <alignment horizontal="center" vertical="center"/>
      <protection/>
    </xf>
    <xf numFmtId="0" fontId="163" fillId="153" borderId="87" xfId="48" applyFont="1" applyFill="1" applyBorder="1" applyAlignment="1" applyProtection="1">
      <alignment horizontal="center" vertical="center"/>
      <protection/>
    </xf>
    <xf numFmtId="0" fontId="163" fillId="154" borderId="76" xfId="48" applyFont="1" applyFill="1" applyBorder="1" applyAlignment="1" applyProtection="1">
      <alignment horizontal="center" vertical="center"/>
      <protection/>
    </xf>
    <xf numFmtId="0" fontId="163" fillId="155" borderId="63" xfId="48" applyFont="1" applyFill="1" applyBorder="1" applyAlignment="1" applyProtection="1">
      <alignment horizontal="center" vertical="center"/>
      <protection/>
    </xf>
    <xf numFmtId="0" fontId="31" fillId="156" borderId="89" xfId="0" applyFont="1" applyFill="1" applyBorder="1" applyAlignment="1">
      <alignment horizontal="center" vertical="top"/>
    </xf>
    <xf numFmtId="0" fontId="31" fillId="157" borderId="90" xfId="0" applyFont="1" applyFill="1" applyBorder="1" applyAlignment="1">
      <alignment horizontal="center" vertical="top"/>
    </xf>
    <xf numFmtId="0" fontId="31" fillId="158" borderId="123" xfId="0" applyFont="1" applyFill="1" applyBorder="1" applyAlignment="1">
      <alignment horizontal="center" vertical="top"/>
    </xf>
    <xf numFmtId="0" fontId="147" fillId="159" borderId="76" xfId="0" applyFont="1" applyFill="1" applyBorder="1" applyAlignment="1">
      <alignment horizontal="center" vertical="center"/>
    </xf>
    <xf numFmtId="0" fontId="147" fillId="160" borderId="63" xfId="0" applyFont="1" applyFill="1" applyBorder="1" applyAlignment="1">
      <alignment horizontal="center" vertical="center"/>
    </xf>
    <xf numFmtId="0" fontId="31" fillId="161" borderId="126" xfId="0" applyFont="1" applyFill="1" applyBorder="1" applyAlignment="1">
      <alignment horizontal="left" vertical="top"/>
    </xf>
    <xf numFmtId="0" fontId="31" fillId="162" borderId="92" xfId="0" applyFont="1" applyFill="1" applyBorder="1" applyAlignment="1">
      <alignment horizontal="left" vertical="top"/>
    </xf>
    <xf numFmtId="0" fontId="31" fillId="163" borderId="89" xfId="0" applyFont="1" applyFill="1" applyBorder="1" applyAlignment="1">
      <alignment horizontal="center" vertical="top"/>
    </xf>
    <xf numFmtId="0" fontId="31" fillId="164" borderId="90" xfId="0" applyFont="1" applyFill="1" applyBorder="1" applyAlignment="1">
      <alignment horizontal="center" vertical="top"/>
    </xf>
    <xf numFmtId="0" fontId="31" fillId="165" borderId="123" xfId="0" applyFont="1" applyFill="1" applyBorder="1" applyAlignment="1">
      <alignment horizontal="center" vertical="top"/>
    </xf>
    <xf numFmtId="0" fontId="31" fillId="166" borderId="89" xfId="0" applyFont="1" applyFill="1" applyBorder="1" applyAlignment="1">
      <alignment horizontal="center" vertical="top"/>
    </xf>
    <xf numFmtId="0" fontId="31" fillId="167" borderId="90" xfId="0" applyFont="1" applyFill="1" applyBorder="1" applyAlignment="1">
      <alignment horizontal="center" vertical="top"/>
    </xf>
    <xf numFmtId="0" fontId="31" fillId="168" borderId="118" xfId="0" applyFont="1" applyFill="1" applyBorder="1" applyAlignment="1">
      <alignment horizontal="center" vertical="top"/>
    </xf>
    <xf numFmtId="0" fontId="31" fillId="169" borderId="123" xfId="0" applyFont="1" applyFill="1" applyBorder="1" applyAlignment="1">
      <alignment horizontal="center" vertical="top"/>
    </xf>
    <xf numFmtId="0" fontId="163" fillId="170" borderId="68" xfId="48" applyFont="1" applyFill="1" applyBorder="1" applyAlignment="1" applyProtection="1">
      <alignment horizontal="center" vertical="center"/>
      <protection/>
    </xf>
    <xf numFmtId="0" fontId="163" fillId="171" borderId="66" xfId="48" applyFont="1" applyFill="1" applyBorder="1" applyAlignment="1" applyProtection="1">
      <alignment horizontal="center" vertical="center"/>
      <protection/>
    </xf>
    <xf numFmtId="0" fontId="147" fillId="172" borderId="130" xfId="0" applyFont="1" applyFill="1" applyBorder="1" applyAlignment="1">
      <alignment horizontal="center" vertical="center"/>
    </xf>
    <xf numFmtId="0" fontId="147" fillId="173" borderId="91" xfId="0" applyFont="1" applyFill="1" applyBorder="1" applyAlignment="1">
      <alignment horizontal="center" vertical="center"/>
    </xf>
    <xf numFmtId="0" fontId="163" fillId="174" borderId="76" xfId="48" applyFont="1" applyFill="1" applyBorder="1" applyAlignment="1" applyProtection="1">
      <alignment horizontal="center" vertical="top"/>
      <protection/>
    </xf>
    <xf numFmtId="0" fontId="163" fillId="175" borderId="63" xfId="48" applyFont="1" applyFill="1" applyBorder="1" applyAlignment="1" applyProtection="1">
      <alignment horizontal="center" vertical="top"/>
      <protection/>
    </xf>
    <xf numFmtId="0" fontId="163" fillId="176" borderId="68" xfId="48" applyFont="1" applyFill="1" applyBorder="1" applyAlignment="1" applyProtection="1">
      <alignment horizontal="center" vertical="top"/>
      <protection/>
    </xf>
    <xf numFmtId="0" fontId="163" fillId="177" borderId="66" xfId="48" applyFont="1" applyFill="1" applyBorder="1" applyAlignment="1" applyProtection="1">
      <alignment horizontal="center" vertical="top"/>
      <protection/>
    </xf>
    <xf numFmtId="0" fontId="39" fillId="0" borderId="0" xfId="0" applyFont="1" applyFill="1" applyBorder="1" applyAlignment="1">
      <alignment horizontal="center" vertical="top"/>
    </xf>
    <xf numFmtId="0" fontId="31" fillId="178" borderId="89" xfId="0" applyFont="1" applyFill="1" applyBorder="1" applyAlignment="1">
      <alignment horizontal="center" vertical="top"/>
    </xf>
    <xf numFmtId="0" fontId="31" fillId="179" borderId="90" xfId="0" applyFont="1" applyFill="1" applyBorder="1" applyAlignment="1">
      <alignment horizontal="center" vertical="top"/>
    </xf>
    <xf numFmtId="0" fontId="31" fillId="180" borderId="118" xfId="0" applyFont="1" applyFill="1" applyBorder="1" applyAlignment="1">
      <alignment horizontal="center" vertical="top"/>
    </xf>
    <xf numFmtId="0" fontId="31" fillId="181" borderId="123" xfId="0" applyFont="1" applyFill="1" applyBorder="1" applyAlignment="1">
      <alignment horizontal="center" vertical="top"/>
    </xf>
    <xf numFmtId="0" fontId="31" fillId="182" borderId="128" xfId="0" applyFont="1" applyFill="1" applyBorder="1" applyAlignment="1">
      <alignment horizontal="left" vertical="top"/>
    </xf>
    <xf numFmtId="0" fontId="31" fillId="183" borderId="88" xfId="0" applyFont="1" applyFill="1" applyBorder="1" applyAlignment="1">
      <alignment horizontal="left" vertical="top"/>
    </xf>
    <xf numFmtId="0" fontId="31" fillId="184" borderId="126" xfId="0" applyFont="1" applyFill="1" applyBorder="1" applyAlignment="1">
      <alignment horizontal="left" vertical="top"/>
    </xf>
    <xf numFmtId="0" fontId="31" fillId="185" borderId="92" xfId="0" applyFont="1" applyFill="1" applyBorder="1" applyAlignment="1">
      <alignment horizontal="left" vertical="top"/>
    </xf>
    <xf numFmtId="0" fontId="31" fillId="186" borderId="89" xfId="0" applyFont="1" applyFill="1" applyBorder="1" applyAlignment="1">
      <alignment horizontal="center" vertical="top"/>
    </xf>
    <xf numFmtId="0" fontId="31" fillId="187" borderId="90" xfId="0" applyFont="1" applyFill="1" applyBorder="1" applyAlignment="1">
      <alignment horizontal="center" vertical="top"/>
    </xf>
    <xf numFmtId="0" fontId="31" fillId="188" borderId="123" xfId="0" applyFont="1" applyFill="1" applyBorder="1" applyAlignment="1">
      <alignment horizontal="center" vertical="top"/>
    </xf>
    <xf numFmtId="0" fontId="31" fillId="189" borderId="89" xfId="0" applyFont="1" applyFill="1" applyBorder="1" applyAlignment="1">
      <alignment horizontal="center" vertical="top"/>
    </xf>
    <xf numFmtId="0" fontId="31" fillId="190" borderId="90" xfId="0" applyFont="1" applyFill="1" applyBorder="1" applyAlignment="1">
      <alignment horizontal="center" vertical="top"/>
    </xf>
    <xf numFmtId="0" fontId="31" fillId="191" borderId="123" xfId="0" applyFont="1" applyFill="1" applyBorder="1" applyAlignment="1">
      <alignment horizontal="center" vertical="top"/>
    </xf>
    <xf numFmtId="0" fontId="163" fillId="192" borderId="88" xfId="48" applyFont="1" applyFill="1" applyBorder="1" applyAlignment="1" applyProtection="1">
      <alignment horizontal="center" vertical="top"/>
      <protection/>
    </xf>
    <xf numFmtId="0" fontId="163" fillId="193" borderId="57" xfId="48" applyFont="1" applyFill="1" applyBorder="1" applyAlignment="1" applyProtection="1">
      <alignment horizontal="center" vertical="top"/>
      <protection/>
    </xf>
    <xf numFmtId="0" fontId="163" fillId="194" borderId="85" xfId="48" applyFont="1" applyFill="1" applyBorder="1" applyAlignment="1" applyProtection="1">
      <alignment horizontal="center" vertical="top"/>
      <protection/>
    </xf>
    <xf numFmtId="0" fontId="31" fillId="195" borderId="51" xfId="0" applyFont="1" applyFill="1" applyBorder="1" applyAlignment="1">
      <alignment horizontal="left"/>
    </xf>
    <xf numFmtId="0" fontId="31" fillId="196" borderId="52" xfId="0" applyFont="1" applyFill="1" applyBorder="1" applyAlignment="1">
      <alignment horizontal="left"/>
    </xf>
    <xf numFmtId="0" fontId="31" fillId="197" borderId="63" xfId="0" applyFont="1" applyFill="1" applyBorder="1" applyAlignment="1">
      <alignment horizontal="left"/>
    </xf>
    <xf numFmtId="0" fontId="163" fillId="198" borderId="129" xfId="48" applyFont="1" applyFill="1" applyBorder="1" applyAlignment="1" applyProtection="1">
      <alignment horizontal="center" vertical="top"/>
      <protection/>
    </xf>
    <xf numFmtId="0" fontId="163" fillId="199" borderId="87" xfId="48" applyFont="1" applyFill="1" applyBorder="1" applyAlignment="1" applyProtection="1">
      <alignment horizontal="center" vertical="top"/>
      <protection/>
    </xf>
    <xf numFmtId="0" fontId="147" fillId="0" borderId="71" xfId="0" applyFont="1" applyFill="1" applyBorder="1" applyAlignment="1">
      <alignment horizontal="center" vertical="top"/>
    </xf>
    <xf numFmtId="0" fontId="31" fillId="200" borderId="131" xfId="0" applyFont="1" applyFill="1" applyBorder="1" applyAlignment="1">
      <alignment horizontal="left" vertical="top"/>
    </xf>
    <xf numFmtId="0" fontId="31" fillId="201" borderId="132" xfId="0" applyFont="1" applyFill="1" applyBorder="1" applyAlignment="1">
      <alignment horizontal="left" vertical="top"/>
    </xf>
    <xf numFmtId="3" fontId="31" fillId="37" borderId="132" xfId="0" applyNumberFormat="1" applyFont="1" applyFill="1" applyBorder="1" applyAlignment="1" applyProtection="1">
      <alignment horizontal="right" vertical="top"/>
      <protection hidden="1" locked="0"/>
    </xf>
    <xf numFmtId="3" fontId="31" fillId="37" borderId="133" xfId="0" applyNumberFormat="1" applyFont="1" applyFill="1" applyBorder="1" applyAlignment="1" applyProtection="1">
      <alignment horizontal="right" vertical="top"/>
      <protection hidden="1" locked="0"/>
    </xf>
    <xf numFmtId="0" fontId="147" fillId="202" borderId="69" xfId="48" applyFont="1" applyFill="1" applyBorder="1" applyAlignment="1" applyProtection="1">
      <alignment horizontal="center" vertical="center"/>
      <protection/>
    </xf>
    <xf numFmtId="0" fontId="147" fillId="203" borderId="67" xfId="48" applyFont="1" applyFill="1" applyBorder="1" applyAlignment="1" applyProtection="1">
      <alignment horizontal="center" vertical="center"/>
      <protection/>
    </xf>
    <xf numFmtId="0" fontId="147" fillId="204" borderId="73" xfId="48" applyFont="1" applyFill="1" applyBorder="1" applyAlignment="1" applyProtection="1">
      <alignment horizontal="center" vertical="center"/>
      <protection/>
    </xf>
    <xf numFmtId="0" fontId="147" fillId="205" borderId="72" xfId="48" applyFont="1" applyFill="1" applyBorder="1" applyAlignment="1" applyProtection="1">
      <alignment horizontal="center" vertical="center"/>
      <protection/>
    </xf>
    <xf numFmtId="0" fontId="163" fillId="206" borderId="76" xfId="48" applyFont="1" applyFill="1" applyBorder="1" applyAlignment="1" applyProtection="1">
      <alignment horizontal="center" vertical="top"/>
      <protection/>
    </xf>
    <xf numFmtId="0" fontId="163" fillId="207" borderId="63" xfId="48" applyFont="1" applyFill="1" applyBorder="1" applyAlignment="1" applyProtection="1">
      <alignment horizontal="center" vertical="top"/>
      <protection/>
    </xf>
    <xf numFmtId="0" fontId="163" fillId="208" borderId="68" xfId="48" applyFont="1" applyFill="1" applyBorder="1" applyAlignment="1" applyProtection="1">
      <alignment horizontal="center" vertical="top"/>
      <protection/>
    </xf>
    <xf numFmtId="0" fontId="163" fillId="209" borderId="66" xfId="48" applyFont="1" applyFill="1" applyBorder="1" applyAlignment="1" applyProtection="1">
      <alignment horizontal="center" vertical="top"/>
      <protection/>
    </xf>
    <xf numFmtId="0" fontId="31" fillId="0" borderId="0" xfId="0" applyFont="1" applyFill="1" applyAlignment="1" applyProtection="1">
      <alignment horizontal="center"/>
      <protection hidden="1"/>
    </xf>
    <xf numFmtId="0" fontId="51" fillId="37" borderId="0" xfId="0" applyFont="1" applyFill="1" applyAlignment="1" applyProtection="1">
      <alignment horizontal="center" vertical="top"/>
      <protection/>
    </xf>
    <xf numFmtId="0" fontId="5" fillId="37" borderId="0" xfId="48" applyFill="1" applyAlignment="1" applyProtection="1">
      <alignment horizontal="center" vertical="top"/>
      <protection/>
    </xf>
    <xf numFmtId="3" fontId="164" fillId="210" borderId="57" xfId="0" applyNumberFormat="1" applyFont="1" applyFill="1" applyBorder="1" applyAlignment="1" applyProtection="1">
      <alignment horizontal="center" vertical="top" wrapText="1"/>
      <protection hidden="1"/>
    </xf>
    <xf numFmtId="3" fontId="36" fillId="0" borderId="76" xfId="0" applyNumberFormat="1" applyFont="1" applyFill="1" applyBorder="1" applyAlignment="1" applyProtection="1">
      <alignment horizontal="center" vertical="top"/>
      <protection hidden="1" locked="0"/>
    </xf>
    <xf numFmtId="3" fontId="36" fillId="0" borderId="52" xfId="0" applyNumberFormat="1" applyFont="1" applyFill="1" applyBorder="1" applyAlignment="1" applyProtection="1">
      <alignment horizontal="center" vertical="top"/>
      <protection hidden="1" locked="0"/>
    </xf>
    <xf numFmtId="3" fontId="36" fillId="0" borderId="63" xfId="0" applyNumberFormat="1" applyFont="1" applyFill="1" applyBorder="1" applyAlignment="1" applyProtection="1">
      <alignment horizontal="center" vertical="top"/>
      <protection hidden="1" locked="0"/>
    </xf>
    <xf numFmtId="0" fontId="31" fillId="211" borderId="134" xfId="0" applyFont="1" applyFill="1" applyBorder="1" applyAlignment="1">
      <alignment horizontal="center"/>
    </xf>
    <xf numFmtId="0" fontId="31" fillId="212" borderId="135" xfId="0" applyFont="1" applyFill="1" applyBorder="1" applyAlignment="1">
      <alignment horizontal="center"/>
    </xf>
    <xf numFmtId="0" fontId="31" fillId="213" borderId="104" xfId="0" applyFont="1" applyFill="1" applyBorder="1" applyAlignment="1">
      <alignment horizontal="center"/>
    </xf>
    <xf numFmtId="3" fontId="40" fillId="0" borderId="76" xfId="0" applyNumberFormat="1" applyFont="1" applyFill="1" applyBorder="1" applyAlignment="1" applyProtection="1">
      <alignment horizontal="center" vertical="top"/>
      <protection hidden="1" locked="0"/>
    </xf>
    <xf numFmtId="3" fontId="40" fillId="0" borderId="52" xfId="0" applyNumberFormat="1" applyFont="1" applyFill="1" applyBorder="1" applyAlignment="1" applyProtection="1">
      <alignment horizontal="center" vertical="top"/>
      <protection hidden="1" locked="0"/>
    </xf>
    <xf numFmtId="3" fontId="40" fillId="0" borderId="63" xfId="0" applyNumberFormat="1" applyFont="1" applyFill="1" applyBorder="1" applyAlignment="1" applyProtection="1">
      <alignment horizontal="center" vertical="top"/>
      <protection hidden="1" locked="0"/>
    </xf>
    <xf numFmtId="3" fontId="39" fillId="0" borderId="57" xfId="0" applyNumberFormat="1" applyFont="1" applyFill="1" applyBorder="1" applyAlignment="1" applyProtection="1">
      <alignment horizontal="left" vertical="top" wrapText="1"/>
      <protection hidden="1" locked="0"/>
    </xf>
    <xf numFmtId="3" fontId="40" fillId="0" borderId="57" xfId="52" applyNumberFormat="1" applyFont="1" applyBorder="1" applyAlignment="1" applyProtection="1">
      <alignment horizontal="right" vertical="top"/>
      <protection hidden="1" locked="0"/>
    </xf>
    <xf numFmtId="3" fontId="31" fillId="214" borderId="57" xfId="0" applyNumberFormat="1" applyFont="1" applyFill="1" applyBorder="1" applyAlignment="1" applyProtection="1">
      <alignment horizontal="left" vertical="top"/>
      <protection hidden="1"/>
    </xf>
    <xf numFmtId="3" fontId="49" fillId="215" borderId="76" xfId="52" applyNumberFormat="1" applyFont="1" applyFill="1" applyBorder="1" applyAlignment="1">
      <alignment horizontal="right" vertical="top"/>
    </xf>
    <xf numFmtId="3" fontId="49" fillId="216" borderId="63" xfId="52" applyNumberFormat="1" applyFont="1" applyFill="1" applyBorder="1" applyAlignment="1">
      <alignment horizontal="right" vertical="top"/>
    </xf>
    <xf numFmtId="3" fontId="32" fillId="0" borderId="57" xfId="0" applyNumberFormat="1" applyFont="1" applyFill="1" applyBorder="1" applyAlignment="1" applyProtection="1">
      <alignment horizontal="center" vertical="top"/>
      <protection hidden="1" locked="0"/>
    </xf>
    <xf numFmtId="3" fontId="39" fillId="0" borderId="76" xfId="0" applyNumberFormat="1" applyFont="1" applyFill="1" applyBorder="1" applyAlignment="1" applyProtection="1">
      <alignment horizontal="left" vertical="top" wrapText="1"/>
      <protection hidden="1" locked="0"/>
    </xf>
    <xf numFmtId="3" fontId="39" fillId="0" borderId="63" xfId="0" applyNumberFormat="1" applyFont="1" applyFill="1" applyBorder="1" applyAlignment="1" applyProtection="1">
      <alignment horizontal="left" vertical="top" wrapText="1"/>
      <protection hidden="1" locked="0"/>
    </xf>
    <xf numFmtId="0" fontId="50" fillId="0" borderId="57" xfId="0" applyFont="1" applyBorder="1" applyAlignment="1" applyProtection="1">
      <alignment horizontal="left" vertical="top"/>
      <protection hidden="1" locked="0"/>
    </xf>
    <xf numFmtId="3" fontId="50" fillId="0" borderId="76" xfId="52" applyNumberFormat="1" applyFont="1" applyBorder="1" applyAlignment="1" applyProtection="1">
      <alignment horizontal="right" vertical="top"/>
      <protection hidden="1" locked="0"/>
    </xf>
    <xf numFmtId="3" fontId="50" fillId="0" borderId="63" xfId="52" applyNumberFormat="1" applyFont="1" applyBorder="1" applyAlignment="1" applyProtection="1">
      <alignment horizontal="right" vertical="top"/>
      <protection hidden="1" locked="0"/>
    </xf>
    <xf numFmtId="3" fontId="32" fillId="0" borderId="76" xfId="0" applyNumberFormat="1" applyFont="1" applyFill="1" applyBorder="1" applyAlignment="1" applyProtection="1">
      <alignment horizontal="center" vertical="top"/>
      <protection hidden="1" locked="0"/>
    </xf>
    <xf numFmtId="3" fontId="32" fillId="0" borderId="52" xfId="0" applyNumberFormat="1" applyFont="1" applyFill="1" applyBorder="1" applyAlignment="1" applyProtection="1">
      <alignment horizontal="center" vertical="top"/>
      <protection hidden="1" locked="0"/>
    </xf>
    <xf numFmtId="3" fontId="32" fillId="0" borderId="63" xfId="0" applyNumberFormat="1" applyFont="1" applyFill="1" applyBorder="1" applyAlignment="1" applyProtection="1">
      <alignment horizontal="center" vertical="top"/>
      <protection hidden="1" locked="0"/>
    </xf>
    <xf numFmtId="3" fontId="64" fillId="217" borderId="85" xfId="48" applyNumberFormat="1" applyFont="1" applyFill="1" applyBorder="1" applyAlignment="1" applyProtection="1">
      <alignment horizontal="center" vertical="top"/>
      <protection hidden="1"/>
    </xf>
    <xf numFmtId="3" fontId="40" fillId="0" borderId="57" xfId="0" applyNumberFormat="1" applyFont="1" applyFill="1" applyBorder="1" applyAlignment="1" applyProtection="1">
      <alignment horizontal="center" vertical="top"/>
      <protection hidden="1" locked="0"/>
    </xf>
    <xf numFmtId="3" fontId="35" fillId="218" borderId="57" xfId="0" applyNumberFormat="1" applyFont="1" applyFill="1" applyBorder="1" applyAlignment="1" applyProtection="1">
      <alignment horizontal="center" vertical="top"/>
      <protection hidden="1"/>
    </xf>
    <xf numFmtId="3" fontId="35" fillId="219" borderId="57" xfId="52" applyNumberFormat="1" applyFont="1" applyFill="1" applyBorder="1" applyAlignment="1" applyProtection="1">
      <alignment horizontal="center" vertical="top"/>
      <protection hidden="1"/>
    </xf>
    <xf numFmtId="3" fontId="64" fillId="220" borderId="57" xfId="48" applyNumberFormat="1" applyFont="1" applyFill="1" applyBorder="1" applyAlignment="1" applyProtection="1">
      <alignment horizontal="center" vertical="top"/>
      <protection hidden="1"/>
    </xf>
    <xf numFmtId="3" fontId="40" fillId="0" borderId="57" xfId="0" applyNumberFormat="1" applyFont="1" applyFill="1" applyBorder="1" applyAlignment="1" applyProtection="1">
      <alignment horizontal="left" vertical="top"/>
      <protection hidden="1" locked="0"/>
    </xf>
    <xf numFmtId="0" fontId="50" fillId="0" borderId="57" xfId="0" applyFont="1" applyBorder="1" applyAlignment="1" applyProtection="1">
      <alignment horizontal="center" vertical="top"/>
      <protection hidden="1" locked="0"/>
    </xf>
    <xf numFmtId="3" fontId="40" fillId="0" borderId="76" xfId="0" applyNumberFormat="1" applyFont="1" applyFill="1" applyBorder="1" applyAlignment="1" applyProtection="1">
      <alignment horizontal="center" vertical="top" shrinkToFit="1"/>
      <protection hidden="1" locked="0"/>
    </xf>
    <xf numFmtId="3" fontId="40" fillId="0" borderId="63" xfId="0" applyNumberFormat="1" applyFont="1" applyFill="1" applyBorder="1" applyAlignment="1" applyProtection="1">
      <alignment horizontal="center" vertical="top" shrinkToFit="1"/>
      <protection hidden="1" locked="0"/>
    </xf>
    <xf numFmtId="3" fontId="62" fillId="221" borderId="76" xfId="48" applyNumberFormat="1" applyFont="1" applyFill="1" applyBorder="1" applyAlignment="1" applyProtection="1">
      <alignment horizontal="center" vertical="top"/>
      <protection hidden="1"/>
    </xf>
    <xf numFmtId="3" fontId="62" fillId="222" borderId="52" xfId="48" applyNumberFormat="1" applyFont="1" applyFill="1" applyBorder="1" applyAlignment="1" applyProtection="1">
      <alignment horizontal="center" vertical="top"/>
      <protection hidden="1"/>
    </xf>
    <xf numFmtId="3" fontId="62" fillId="223" borderId="63" xfId="48" applyNumberFormat="1" applyFont="1" applyFill="1" applyBorder="1" applyAlignment="1" applyProtection="1">
      <alignment horizontal="center" vertical="top"/>
      <protection hidden="1"/>
    </xf>
    <xf numFmtId="3" fontId="34" fillId="224" borderId="57" xfId="0" applyNumberFormat="1" applyFont="1" applyFill="1" applyBorder="1" applyAlignment="1" applyProtection="1">
      <alignment horizontal="center" vertical="top"/>
      <protection hidden="1"/>
    </xf>
    <xf numFmtId="3" fontId="32" fillId="0" borderId="57" xfId="0" applyNumberFormat="1" applyFont="1" applyFill="1" applyBorder="1" applyAlignment="1" applyProtection="1">
      <alignment horizontal="left" vertical="top"/>
      <protection hidden="1" locked="0"/>
    </xf>
    <xf numFmtId="3" fontId="35" fillId="225" borderId="57" xfId="0" applyNumberFormat="1" applyFont="1" applyFill="1" applyBorder="1" applyAlignment="1" applyProtection="1">
      <alignment horizontal="center" vertical="top" wrapText="1"/>
      <protection hidden="1"/>
    </xf>
    <xf numFmtId="3" fontId="32" fillId="0" borderId="57" xfId="52" applyNumberFormat="1" applyFont="1" applyFill="1" applyBorder="1" applyAlignment="1" applyProtection="1">
      <alignment horizontal="right" vertical="top"/>
      <protection hidden="1" locked="0"/>
    </xf>
    <xf numFmtId="3" fontId="32" fillId="0" borderId="76" xfId="0" applyNumberFormat="1" applyFont="1" applyFill="1" applyBorder="1" applyAlignment="1" applyProtection="1">
      <alignment horizontal="left" vertical="top"/>
      <protection hidden="1" locked="0"/>
    </xf>
    <xf numFmtId="3" fontId="32" fillId="0" borderId="63" xfId="0" applyNumberFormat="1" applyFont="1" applyFill="1" applyBorder="1" applyAlignment="1" applyProtection="1">
      <alignment horizontal="left" vertical="top"/>
      <protection hidden="1" locked="0"/>
    </xf>
    <xf numFmtId="3" fontId="31" fillId="0" borderId="57" xfId="0" applyNumberFormat="1" applyFont="1" applyFill="1" applyBorder="1" applyAlignment="1" applyProtection="1">
      <alignment horizontal="center" vertical="top"/>
      <protection hidden="1" locked="0"/>
    </xf>
    <xf numFmtId="3" fontId="31" fillId="226" borderId="76" xfId="0" applyNumberFormat="1" applyFont="1" applyFill="1" applyBorder="1" applyAlignment="1" applyProtection="1">
      <alignment horizontal="center" vertical="top"/>
      <protection hidden="1"/>
    </xf>
    <xf numFmtId="3" fontId="31" fillId="227" borderId="52" xfId="0" applyNumberFormat="1" applyFont="1" applyFill="1" applyBorder="1" applyAlignment="1" applyProtection="1">
      <alignment horizontal="center" vertical="top"/>
      <protection hidden="1"/>
    </xf>
    <xf numFmtId="3" fontId="31" fillId="228" borderId="63" xfId="0" applyNumberFormat="1" applyFont="1" applyFill="1" applyBorder="1" applyAlignment="1" applyProtection="1">
      <alignment horizontal="center" vertical="top"/>
      <protection hidden="1"/>
    </xf>
    <xf numFmtId="3" fontId="35" fillId="229" borderId="76" xfId="0" applyNumberFormat="1" applyFont="1" applyFill="1" applyBorder="1" applyAlignment="1" applyProtection="1">
      <alignment horizontal="center" vertical="top" wrapText="1"/>
      <protection hidden="1"/>
    </xf>
    <xf numFmtId="3" fontId="35" fillId="230" borderId="52" xfId="0" applyNumberFormat="1" applyFont="1" applyFill="1" applyBorder="1" applyAlignment="1" applyProtection="1">
      <alignment horizontal="center" vertical="top" wrapText="1"/>
      <protection hidden="1"/>
    </xf>
    <xf numFmtId="3" fontId="35" fillId="231" borderId="63" xfId="0" applyNumberFormat="1" applyFont="1" applyFill="1" applyBorder="1" applyAlignment="1" applyProtection="1">
      <alignment horizontal="center" vertical="top" wrapText="1"/>
      <protection hidden="1"/>
    </xf>
    <xf numFmtId="3" fontId="38" fillId="232" borderId="57" xfId="52" applyNumberFormat="1" applyFont="1" applyFill="1" applyBorder="1" applyAlignment="1" applyProtection="1">
      <alignment horizontal="right" vertical="top"/>
      <protection hidden="1"/>
    </xf>
    <xf numFmtId="3" fontId="31" fillId="233" borderId="76" xfId="0" applyNumberFormat="1" applyFont="1" applyFill="1" applyBorder="1" applyAlignment="1" applyProtection="1">
      <alignment horizontal="left" vertical="top"/>
      <protection hidden="1"/>
    </xf>
    <xf numFmtId="3" fontId="31" fillId="234" borderId="52" xfId="0" applyNumberFormat="1" applyFont="1" applyFill="1" applyBorder="1" applyAlignment="1" applyProtection="1">
      <alignment horizontal="left" vertical="top"/>
      <protection hidden="1"/>
    </xf>
    <xf numFmtId="3" fontId="31" fillId="235" borderId="63" xfId="0" applyNumberFormat="1" applyFont="1" applyFill="1" applyBorder="1" applyAlignment="1" applyProtection="1">
      <alignment horizontal="left" vertical="top"/>
      <protection hidden="1"/>
    </xf>
    <xf numFmtId="3" fontId="35" fillId="236" borderId="57" xfId="52" applyNumberFormat="1" applyFont="1" applyFill="1" applyBorder="1" applyAlignment="1" applyProtection="1">
      <alignment horizontal="center" vertical="top"/>
      <protection hidden="1"/>
    </xf>
    <xf numFmtId="3" fontId="40" fillId="0" borderId="57" xfId="0" applyNumberFormat="1" applyFont="1" applyFill="1" applyBorder="1" applyAlignment="1" applyProtection="1">
      <alignment horizontal="left" vertical="top" wrapText="1"/>
      <protection hidden="1" locked="0"/>
    </xf>
    <xf numFmtId="3" fontId="37" fillId="0" borderId="76" xfId="52" applyNumberFormat="1" applyFont="1" applyBorder="1" applyAlignment="1" applyProtection="1">
      <alignment horizontal="right" vertical="top"/>
      <protection hidden="1" locked="0"/>
    </xf>
    <xf numFmtId="3" fontId="37" fillId="0" borderId="63" xfId="52" applyNumberFormat="1" applyFont="1" applyBorder="1" applyAlignment="1" applyProtection="1">
      <alignment horizontal="right" vertical="top"/>
      <protection hidden="1" locked="0"/>
    </xf>
    <xf numFmtId="3" fontId="51" fillId="237" borderId="76" xfId="0" applyNumberFormat="1" applyFont="1" applyFill="1" applyBorder="1" applyAlignment="1" applyProtection="1">
      <alignment horizontal="left" vertical="top"/>
      <protection hidden="1"/>
    </xf>
    <xf numFmtId="3" fontId="51" fillId="238" borderId="52" xfId="0" applyNumberFormat="1" applyFont="1" applyFill="1" applyBorder="1" applyAlignment="1" applyProtection="1">
      <alignment horizontal="left" vertical="top"/>
      <protection hidden="1"/>
    </xf>
    <xf numFmtId="3" fontId="51" fillId="239" borderId="63" xfId="0" applyNumberFormat="1" applyFont="1" applyFill="1" applyBorder="1" applyAlignment="1" applyProtection="1">
      <alignment horizontal="left" vertical="top"/>
      <protection hidden="1"/>
    </xf>
    <xf numFmtId="3" fontId="34" fillId="240" borderId="57" xfId="0" applyNumberFormat="1" applyFont="1" applyFill="1" applyBorder="1" applyAlignment="1" applyProtection="1">
      <alignment horizontal="center" vertical="top"/>
      <protection hidden="1"/>
    </xf>
    <xf numFmtId="3" fontId="37" fillId="0" borderId="57" xfId="52" applyNumberFormat="1" applyFont="1" applyBorder="1" applyAlignment="1" applyProtection="1">
      <alignment horizontal="right" vertical="top"/>
      <protection hidden="1" locked="0"/>
    </xf>
    <xf numFmtId="3" fontId="32" fillId="0" borderId="76" xfId="0" applyNumberFormat="1" applyFont="1" applyFill="1" applyBorder="1" applyAlignment="1" applyProtection="1">
      <alignment horizontal="center" vertical="top" shrinkToFit="1"/>
      <protection hidden="1" locked="0"/>
    </xf>
    <xf numFmtId="3" fontId="32" fillId="0" borderId="63" xfId="0" applyNumberFormat="1" applyFont="1" applyFill="1" applyBorder="1" applyAlignment="1" applyProtection="1">
      <alignment horizontal="center" vertical="top" shrinkToFit="1"/>
      <protection hidden="1" locked="0"/>
    </xf>
    <xf numFmtId="3" fontId="35" fillId="241" borderId="76" xfId="0" applyNumberFormat="1" applyFont="1" applyFill="1" applyBorder="1" applyAlignment="1" applyProtection="1">
      <alignment horizontal="left" vertical="top" wrapText="1"/>
      <protection hidden="1"/>
    </xf>
    <xf numFmtId="3" fontId="35" fillId="242" borderId="52" xfId="0" applyNumberFormat="1" applyFont="1" applyFill="1" applyBorder="1" applyAlignment="1" applyProtection="1">
      <alignment horizontal="left" vertical="top" wrapText="1"/>
      <protection hidden="1"/>
    </xf>
    <xf numFmtId="3" fontId="35" fillId="243" borderId="63" xfId="0" applyNumberFormat="1" applyFont="1" applyFill="1" applyBorder="1" applyAlignment="1" applyProtection="1">
      <alignment horizontal="left" vertical="top" wrapText="1"/>
      <protection hidden="1"/>
    </xf>
    <xf numFmtId="3" fontId="35" fillId="244" borderId="76" xfId="0" applyNumberFormat="1" applyFont="1" applyFill="1" applyBorder="1" applyAlignment="1" applyProtection="1">
      <alignment horizontal="center" vertical="top" wrapText="1"/>
      <protection hidden="1"/>
    </xf>
    <xf numFmtId="3" fontId="35" fillId="245" borderId="63" xfId="0" applyNumberFormat="1" applyFont="1" applyFill="1" applyBorder="1" applyAlignment="1" applyProtection="1">
      <alignment horizontal="center" vertical="top" wrapText="1"/>
      <protection hidden="1"/>
    </xf>
    <xf numFmtId="3" fontId="35" fillId="246" borderId="57" xfId="0" applyNumberFormat="1" applyFont="1" applyFill="1" applyBorder="1" applyAlignment="1" applyProtection="1">
      <alignment horizontal="center" vertical="top"/>
      <protection hidden="1"/>
    </xf>
    <xf numFmtId="3" fontId="31" fillId="0" borderId="76" xfId="0" applyNumberFormat="1" applyFont="1" applyFill="1" applyBorder="1" applyAlignment="1" applyProtection="1">
      <alignment horizontal="center" vertical="top"/>
      <protection hidden="1" locked="0"/>
    </xf>
    <xf numFmtId="3" fontId="31" fillId="0" borderId="52" xfId="0" applyNumberFormat="1" applyFont="1" applyFill="1" applyBorder="1" applyAlignment="1" applyProtection="1">
      <alignment horizontal="center" vertical="top"/>
      <protection hidden="1" locked="0"/>
    </xf>
    <xf numFmtId="3" fontId="31" fillId="0" borderId="63" xfId="0" applyNumberFormat="1" applyFont="1" applyFill="1" applyBorder="1" applyAlignment="1" applyProtection="1">
      <alignment horizontal="center" vertical="top"/>
      <protection hidden="1" locked="0"/>
    </xf>
    <xf numFmtId="3" fontId="31" fillId="247" borderId="57" xfId="0" applyNumberFormat="1" applyFont="1" applyFill="1" applyBorder="1" applyAlignment="1" applyProtection="1">
      <alignment horizontal="center" vertical="top" wrapText="1"/>
      <protection hidden="1"/>
    </xf>
    <xf numFmtId="3" fontId="31" fillId="248" borderId="76" xfId="0" applyNumberFormat="1" applyFont="1" applyFill="1" applyBorder="1" applyAlignment="1" applyProtection="1">
      <alignment horizontal="center" vertical="top" wrapText="1"/>
      <protection hidden="1"/>
    </xf>
    <xf numFmtId="3" fontId="31" fillId="249" borderId="52" xfId="0" applyNumberFormat="1" applyFont="1" applyFill="1" applyBorder="1" applyAlignment="1" applyProtection="1">
      <alignment horizontal="center" vertical="top" wrapText="1"/>
      <protection hidden="1"/>
    </xf>
    <xf numFmtId="3" fontId="31" fillId="250" borderId="63" xfId="0" applyNumberFormat="1" applyFont="1" applyFill="1" applyBorder="1" applyAlignment="1" applyProtection="1">
      <alignment horizontal="center" vertical="top" wrapText="1"/>
      <protection hidden="1"/>
    </xf>
    <xf numFmtId="3" fontId="34" fillId="251" borderId="57" xfId="52" applyNumberFormat="1" applyFont="1" applyFill="1" applyBorder="1" applyAlignment="1" applyProtection="1">
      <alignment horizontal="center" vertical="top"/>
      <protection hidden="1"/>
    </xf>
    <xf numFmtId="0" fontId="37" fillId="0" borderId="57" xfId="0" applyFont="1" applyBorder="1" applyAlignment="1" applyProtection="1">
      <alignment horizontal="left" vertical="top"/>
      <protection hidden="1" locked="0"/>
    </xf>
    <xf numFmtId="3" fontId="51" fillId="252" borderId="57" xfId="52" applyNumberFormat="1" applyFont="1" applyFill="1" applyBorder="1" applyAlignment="1" applyProtection="1">
      <alignment horizontal="right" vertical="top"/>
      <protection hidden="1"/>
    </xf>
    <xf numFmtId="3" fontId="36" fillId="0" borderId="57" xfId="0" applyNumberFormat="1" applyFont="1" applyFill="1" applyBorder="1" applyAlignment="1" applyProtection="1">
      <alignment horizontal="center" vertical="top"/>
      <protection hidden="1" locked="0"/>
    </xf>
    <xf numFmtId="3" fontId="31" fillId="0" borderId="57" xfId="0" applyNumberFormat="1" applyFont="1" applyFill="1" applyBorder="1" applyAlignment="1" applyProtection="1">
      <alignment horizontal="left" vertical="top"/>
      <protection hidden="1" locked="0"/>
    </xf>
    <xf numFmtId="3" fontId="34" fillId="253" borderId="76" xfId="0" applyNumberFormat="1" applyFont="1" applyFill="1" applyBorder="1" applyAlignment="1" applyProtection="1">
      <alignment horizontal="center" vertical="top" wrapText="1"/>
      <protection hidden="1"/>
    </xf>
    <xf numFmtId="3" fontId="34" fillId="254" borderId="52" xfId="0" applyNumberFormat="1" applyFont="1" applyFill="1" applyBorder="1" applyAlignment="1" applyProtection="1">
      <alignment horizontal="center" vertical="top" wrapText="1"/>
      <protection hidden="1"/>
    </xf>
    <xf numFmtId="3" fontId="34" fillId="255" borderId="63" xfId="0" applyNumberFormat="1" applyFont="1" applyFill="1" applyBorder="1" applyAlignment="1" applyProtection="1">
      <alignment horizontal="center" vertical="top" wrapText="1"/>
      <protection hidden="1"/>
    </xf>
    <xf numFmtId="3" fontId="32" fillId="0" borderId="76" xfId="0" applyNumberFormat="1" applyFont="1" applyFill="1" applyBorder="1" applyAlignment="1" applyProtection="1">
      <alignment horizontal="left" vertical="top"/>
      <protection hidden="1"/>
    </xf>
    <xf numFmtId="3" fontId="32" fillId="0" borderId="52" xfId="0" applyNumberFormat="1" applyFont="1" applyFill="1" applyBorder="1" applyAlignment="1" applyProtection="1">
      <alignment horizontal="left" vertical="top"/>
      <protection hidden="1"/>
    </xf>
    <xf numFmtId="3" fontId="32" fillId="0" borderId="63" xfId="0" applyNumberFormat="1" applyFont="1" applyFill="1" applyBorder="1" applyAlignment="1" applyProtection="1">
      <alignment horizontal="left" vertical="top"/>
      <protection hidden="1"/>
    </xf>
    <xf numFmtId="0" fontId="35" fillId="256" borderId="57" xfId="0" applyFont="1" applyFill="1" applyBorder="1" applyAlignment="1">
      <alignment horizontal="center" vertical="top" wrapText="1"/>
    </xf>
    <xf numFmtId="0" fontId="50" fillId="6" borderId="57" xfId="0" applyFont="1" applyFill="1" applyBorder="1" applyAlignment="1">
      <alignment horizontal="center" vertical="top"/>
    </xf>
    <xf numFmtId="3" fontId="34" fillId="257" borderId="57" xfId="0" applyNumberFormat="1" applyFont="1" applyFill="1" applyBorder="1" applyAlignment="1" applyProtection="1">
      <alignment horizontal="center" vertical="top" wrapText="1"/>
      <protection hidden="1"/>
    </xf>
    <xf numFmtId="0" fontId="60" fillId="0" borderId="57" xfId="0" applyFont="1" applyBorder="1" applyAlignment="1" applyProtection="1">
      <alignment horizontal="center" vertical="top"/>
      <protection hidden="1" locked="0"/>
    </xf>
    <xf numFmtId="3" fontId="35" fillId="258" borderId="57" xfId="52" applyNumberFormat="1" applyFont="1" applyFill="1" applyBorder="1" applyAlignment="1" applyProtection="1">
      <alignment horizontal="center" vertical="top"/>
      <protection hidden="1"/>
    </xf>
    <xf numFmtId="3" fontId="35" fillId="259" borderId="76" xfId="0" applyNumberFormat="1" applyFont="1" applyFill="1" applyBorder="1" applyAlignment="1" applyProtection="1">
      <alignment horizontal="center" vertical="top"/>
      <protection hidden="1"/>
    </xf>
    <xf numFmtId="3" fontId="35" fillId="260" borderId="63" xfId="0" applyNumberFormat="1" applyFont="1" applyFill="1" applyBorder="1" applyAlignment="1" applyProtection="1">
      <alignment horizontal="center" vertical="top"/>
      <protection hidden="1"/>
    </xf>
    <xf numFmtId="3" fontId="35" fillId="261" borderId="57" xfId="0" applyNumberFormat="1" applyFont="1" applyFill="1" applyBorder="1" applyAlignment="1" applyProtection="1">
      <alignment horizontal="center" vertical="top"/>
      <protection hidden="1"/>
    </xf>
    <xf numFmtId="0" fontId="50" fillId="0" borderId="57" xfId="0" applyFont="1" applyBorder="1" applyAlignment="1" applyProtection="1">
      <alignment vertical="top"/>
      <protection hidden="1" locked="0"/>
    </xf>
    <xf numFmtId="3" fontId="64" fillId="262" borderId="57" xfId="48" applyNumberFormat="1" applyFont="1" applyFill="1" applyBorder="1" applyAlignment="1" applyProtection="1">
      <alignment horizontal="center" vertical="top"/>
      <protection hidden="1"/>
    </xf>
    <xf numFmtId="0" fontId="34" fillId="263" borderId="57" xfId="0" applyFont="1" applyFill="1" applyBorder="1" applyAlignment="1" applyProtection="1">
      <alignment horizontal="center" vertical="top" wrapText="1"/>
      <protection hidden="1"/>
    </xf>
    <xf numFmtId="0" fontId="60" fillId="0" borderId="52" xfId="0" applyFont="1" applyBorder="1" applyAlignment="1" applyProtection="1">
      <alignment horizontal="center" vertical="top"/>
      <protection hidden="1" locked="0"/>
    </xf>
    <xf numFmtId="0" fontId="60" fillId="0" borderId="63" xfId="0" applyFont="1" applyBorder="1" applyAlignment="1" applyProtection="1">
      <alignment horizontal="center" vertical="top"/>
      <protection hidden="1" locked="0"/>
    </xf>
    <xf numFmtId="3" fontId="34" fillId="0" borderId="57" xfId="0" applyNumberFormat="1" applyFont="1" applyFill="1" applyBorder="1" applyAlignment="1" applyProtection="1">
      <alignment horizontal="left" vertical="top"/>
      <protection hidden="1" locked="0"/>
    </xf>
    <xf numFmtId="3" fontId="32" fillId="0" borderId="57" xfId="52" applyNumberFormat="1" applyFont="1" applyBorder="1" applyAlignment="1" applyProtection="1">
      <alignment horizontal="right"/>
      <protection hidden="1" locked="0"/>
    </xf>
    <xf numFmtId="0" fontId="50" fillId="264" borderId="57" xfId="0" applyFont="1" applyFill="1" applyBorder="1" applyAlignment="1" applyProtection="1">
      <alignment vertical="top"/>
      <protection hidden="1" locked="0"/>
    </xf>
    <xf numFmtId="3" fontId="50" fillId="265" borderId="76" xfId="52" applyNumberFormat="1" applyFont="1" applyFill="1" applyBorder="1" applyAlignment="1" applyProtection="1">
      <alignment horizontal="right" vertical="top"/>
      <protection hidden="1" locked="0"/>
    </xf>
    <xf numFmtId="3" fontId="50" fillId="266" borderId="63" xfId="52" applyNumberFormat="1" applyFont="1" applyFill="1" applyBorder="1" applyAlignment="1" applyProtection="1">
      <alignment horizontal="right" vertical="top"/>
      <protection hidden="1" locked="0"/>
    </xf>
    <xf numFmtId="3" fontId="35" fillId="267" borderId="57" xfId="52" applyNumberFormat="1" applyFont="1" applyFill="1" applyBorder="1" applyAlignment="1" applyProtection="1">
      <alignment horizontal="center" vertical="top"/>
      <protection hidden="1"/>
    </xf>
    <xf numFmtId="3" fontId="35" fillId="268" borderId="76" xfId="0" applyNumberFormat="1" applyFont="1" applyFill="1" applyBorder="1" applyAlignment="1" applyProtection="1">
      <alignment horizontal="center" vertical="top"/>
      <protection hidden="1"/>
    </xf>
    <xf numFmtId="3" fontId="35" fillId="269" borderId="63" xfId="0" applyNumberFormat="1" applyFont="1" applyFill="1" applyBorder="1" applyAlignment="1" applyProtection="1">
      <alignment horizontal="center" vertical="top"/>
      <protection hidden="1"/>
    </xf>
    <xf numFmtId="3" fontId="49" fillId="0" borderId="57" xfId="0" applyNumberFormat="1" applyFont="1" applyFill="1" applyBorder="1" applyAlignment="1" applyProtection="1">
      <alignment horizontal="right" vertical="top"/>
      <protection hidden="1" locked="0"/>
    </xf>
    <xf numFmtId="3" fontId="32" fillId="270" borderId="0" xfId="0" applyNumberFormat="1" applyFont="1" applyFill="1" applyBorder="1" applyAlignment="1" applyProtection="1">
      <alignment horizontal="center" vertical="top"/>
      <protection hidden="1"/>
    </xf>
    <xf numFmtId="3" fontId="35" fillId="271" borderId="57" xfId="0" applyNumberFormat="1" applyFont="1" applyFill="1" applyBorder="1" applyAlignment="1" applyProtection="1">
      <alignment horizontal="left" vertical="top"/>
      <protection hidden="1"/>
    </xf>
    <xf numFmtId="0" fontId="34" fillId="0" borderId="57" xfId="0" applyFont="1" applyFill="1" applyBorder="1" applyAlignment="1" applyProtection="1">
      <alignment horizontal="left" vertical="top"/>
      <protection hidden="1" locked="0"/>
    </xf>
    <xf numFmtId="3" fontId="165" fillId="0" borderId="68" xfId="0" applyNumberFormat="1" applyFont="1" applyFill="1" applyBorder="1" applyAlignment="1" applyProtection="1">
      <alignment horizontal="center" vertical="top" wrapText="1" shrinkToFit="1"/>
      <protection hidden="1" locked="0"/>
    </xf>
    <xf numFmtId="3" fontId="165" fillId="0" borderId="66" xfId="0" applyNumberFormat="1" applyFont="1" applyFill="1" applyBorder="1" applyAlignment="1" applyProtection="1">
      <alignment horizontal="center" vertical="top" wrapText="1" shrinkToFit="1"/>
      <protection hidden="1" locked="0"/>
    </xf>
    <xf numFmtId="3" fontId="165" fillId="0" borderId="129" xfId="0" applyNumberFormat="1" applyFont="1" applyFill="1" applyBorder="1" applyAlignment="1" applyProtection="1">
      <alignment horizontal="center" vertical="top" wrapText="1" shrinkToFit="1"/>
      <protection hidden="1" locked="0"/>
    </xf>
    <xf numFmtId="3" fontId="165" fillId="0" borderId="87" xfId="0" applyNumberFormat="1" applyFont="1" applyFill="1" applyBorder="1" applyAlignment="1" applyProtection="1">
      <alignment horizontal="center" vertical="top" wrapText="1" shrinkToFit="1"/>
      <protection hidden="1" locked="0"/>
    </xf>
    <xf numFmtId="3" fontId="165" fillId="0" borderId="57" xfId="0" applyNumberFormat="1" applyFont="1" applyFill="1" applyBorder="1" applyAlignment="1" applyProtection="1">
      <alignment horizontal="center" vertical="top" wrapText="1" shrinkToFit="1"/>
      <protection hidden="1" locked="0"/>
    </xf>
    <xf numFmtId="3" fontId="35" fillId="272" borderId="76" xfId="0" applyNumberFormat="1" applyFont="1" applyFill="1" applyBorder="1" applyAlignment="1" applyProtection="1">
      <alignment horizontal="center" vertical="top" wrapText="1"/>
      <protection hidden="1"/>
    </xf>
    <xf numFmtId="3" fontId="35" fillId="273" borderId="63" xfId="0" applyNumberFormat="1" applyFont="1" applyFill="1" applyBorder="1" applyAlignment="1" applyProtection="1">
      <alignment horizontal="center" vertical="top" wrapText="1"/>
      <protection hidden="1"/>
    </xf>
    <xf numFmtId="3" fontId="35" fillId="274" borderId="76" xfId="0" applyNumberFormat="1" applyFont="1" applyFill="1" applyBorder="1" applyAlignment="1" applyProtection="1">
      <alignment horizontal="left" vertical="top"/>
      <protection hidden="1"/>
    </xf>
    <xf numFmtId="3" fontId="35" fillId="275" borderId="52" xfId="0" applyNumberFormat="1" applyFont="1" applyFill="1" applyBorder="1" applyAlignment="1" applyProtection="1">
      <alignment horizontal="left" vertical="top"/>
      <protection hidden="1"/>
    </xf>
    <xf numFmtId="3" fontId="35" fillId="276" borderId="63" xfId="0" applyNumberFormat="1" applyFont="1" applyFill="1" applyBorder="1" applyAlignment="1" applyProtection="1">
      <alignment horizontal="left" vertical="top"/>
      <protection hidden="1"/>
    </xf>
    <xf numFmtId="3" fontId="40" fillId="0" borderId="76" xfId="0" applyNumberFormat="1" applyFont="1" applyFill="1" applyBorder="1" applyAlignment="1" applyProtection="1">
      <alignment horizontal="left" vertical="top"/>
      <protection hidden="1" locked="0"/>
    </xf>
    <xf numFmtId="3" fontId="40" fillId="0" borderId="52" xfId="0" applyNumberFormat="1" applyFont="1" applyFill="1" applyBorder="1" applyAlignment="1" applyProtection="1">
      <alignment horizontal="left" vertical="top"/>
      <protection hidden="1" locked="0"/>
    </xf>
    <xf numFmtId="3" fontId="40" fillId="0" borderId="63" xfId="0" applyNumberFormat="1" applyFont="1" applyFill="1" applyBorder="1" applyAlignment="1" applyProtection="1">
      <alignment horizontal="left" vertical="top"/>
      <protection hidden="1" locked="0"/>
    </xf>
    <xf numFmtId="3" fontId="31" fillId="277" borderId="52" xfId="52" applyNumberFormat="1" applyFont="1" applyFill="1" applyBorder="1" applyAlignment="1" applyProtection="1">
      <alignment horizontal="right"/>
      <protection hidden="1" locked="0"/>
    </xf>
    <xf numFmtId="3" fontId="31" fillId="278" borderId="63" xfId="52" applyNumberFormat="1" applyFont="1" applyFill="1" applyBorder="1" applyAlignment="1" applyProtection="1">
      <alignment horizontal="right"/>
      <protection hidden="1" locked="0"/>
    </xf>
    <xf numFmtId="3" fontId="31" fillId="279" borderId="76" xfId="52" applyNumberFormat="1" applyFont="1" applyFill="1" applyBorder="1" applyAlignment="1" applyProtection="1">
      <alignment horizontal="right"/>
      <protection hidden="1" locked="0"/>
    </xf>
    <xf numFmtId="3" fontId="32" fillId="0" borderId="76" xfId="52" applyNumberFormat="1" applyFont="1" applyBorder="1" applyAlignment="1" applyProtection="1">
      <alignment horizontal="right"/>
      <protection hidden="1" locked="0"/>
    </xf>
    <xf numFmtId="3" fontId="32" fillId="0" borderId="63" xfId="52" applyNumberFormat="1" applyFont="1" applyBorder="1" applyAlignment="1" applyProtection="1">
      <alignment horizontal="right"/>
      <protection hidden="1" locked="0"/>
    </xf>
    <xf numFmtId="3" fontId="35" fillId="280" borderId="76" xfId="0" applyNumberFormat="1" applyFont="1" applyFill="1" applyBorder="1" applyAlignment="1" applyProtection="1">
      <alignment horizontal="left" vertical="top"/>
      <protection hidden="1"/>
    </xf>
    <xf numFmtId="3" fontId="35" fillId="281" borderId="52" xfId="0" applyNumberFormat="1" applyFont="1" applyFill="1" applyBorder="1" applyAlignment="1" applyProtection="1">
      <alignment horizontal="left" vertical="top"/>
      <protection hidden="1"/>
    </xf>
    <xf numFmtId="3" fontId="35" fillId="282" borderId="63" xfId="0" applyNumberFormat="1" applyFont="1" applyFill="1" applyBorder="1" applyAlignment="1" applyProtection="1">
      <alignment horizontal="left" vertical="top"/>
      <protection hidden="1"/>
    </xf>
    <xf numFmtId="9" fontId="31" fillId="283" borderId="63" xfId="61" applyFont="1" applyFill="1" applyBorder="1" applyAlignment="1" applyProtection="1">
      <alignment horizontal="right"/>
      <protection hidden="1" locked="0"/>
    </xf>
    <xf numFmtId="9" fontId="31" fillId="283" borderId="57" xfId="61" applyFont="1" applyFill="1" applyBorder="1" applyAlignment="1" applyProtection="1">
      <alignment horizontal="right"/>
      <protection hidden="1" locked="0"/>
    </xf>
    <xf numFmtId="3" fontId="62" fillId="284" borderId="57" xfId="48" applyNumberFormat="1" applyFont="1" applyFill="1" applyBorder="1" applyAlignment="1" applyProtection="1">
      <alignment horizontal="center" vertical="top"/>
      <protection hidden="1"/>
    </xf>
    <xf numFmtId="0" fontId="142" fillId="285" borderId="136" xfId="48" applyFont="1" applyFill="1" applyBorder="1" applyAlignment="1" applyProtection="1">
      <alignment horizontal="center"/>
      <protection/>
    </xf>
    <xf numFmtId="0" fontId="142" fillId="286" borderId="137" xfId="48" applyFont="1" applyFill="1" applyBorder="1" applyAlignment="1" applyProtection="1">
      <alignment horizontal="center"/>
      <protection/>
    </xf>
    <xf numFmtId="0" fontId="31" fillId="287" borderId="76" xfId="59" applyFont="1" applyFill="1" applyBorder="1" applyAlignment="1" applyProtection="1">
      <alignment horizontal="left"/>
      <protection hidden="1" locked="0"/>
    </xf>
    <xf numFmtId="0" fontId="31" fillId="288" borderId="52" xfId="59" applyFont="1" applyFill="1" applyBorder="1" applyAlignment="1" applyProtection="1">
      <alignment horizontal="left"/>
      <protection hidden="1" locked="0"/>
    </xf>
    <xf numFmtId="0" fontId="31" fillId="289" borderId="63" xfId="59" applyFont="1" applyFill="1" applyBorder="1" applyAlignment="1" applyProtection="1">
      <alignment horizontal="left"/>
      <protection hidden="1" locked="0"/>
    </xf>
    <xf numFmtId="0" fontId="144" fillId="290" borderId="138" xfId="59" applyFont="1" applyFill="1" applyBorder="1" applyAlignment="1">
      <alignment horizontal="center"/>
      <protection/>
    </xf>
    <xf numFmtId="0" fontId="144" fillId="291" borderId="139" xfId="59" applyFont="1" applyFill="1" applyBorder="1" applyAlignment="1">
      <alignment horizontal="center"/>
      <protection/>
    </xf>
    <xf numFmtId="0" fontId="144" fillId="292" borderId="140" xfId="59" applyFont="1" applyFill="1" applyBorder="1" applyAlignment="1">
      <alignment horizontal="center"/>
      <protection/>
    </xf>
    <xf numFmtId="3" fontId="31" fillId="293" borderId="57" xfId="52" applyNumberFormat="1" applyFont="1" applyFill="1" applyBorder="1" applyAlignment="1" applyProtection="1">
      <alignment horizontal="right"/>
      <protection hidden="1" locked="0"/>
    </xf>
    <xf numFmtId="9" fontId="31" fillId="294" borderId="76" xfId="61" applyFont="1" applyFill="1" applyBorder="1" applyAlignment="1" applyProtection="1">
      <alignment horizontal="right"/>
      <protection hidden="1" locked="0"/>
    </xf>
    <xf numFmtId="9" fontId="31" fillId="295" borderId="63" xfId="61" applyFont="1" applyFill="1" applyBorder="1" applyAlignment="1" applyProtection="1">
      <alignment horizontal="right"/>
      <protection hidden="1" locked="0"/>
    </xf>
    <xf numFmtId="0" fontId="50" fillId="296" borderId="57" xfId="0" applyFont="1" applyFill="1" applyBorder="1" applyAlignment="1" applyProtection="1">
      <alignment vertical="top"/>
      <protection hidden="1" locked="0"/>
    </xf>
    <xf numFmtId="3" fontId="50" fillId="297" borderId="76" xfId="52" applyNumberFormat="1" applyFont="1" applyFill="1" applyBorder="1" applyAlignment="1" applyProtection="1">
      <alignment horizontal="right" vertical="top"/>
      <protection hidden="1" locked="0"/>
    </xf>
    <xf numFmtId="3" fontId="50" fillId="298" borderId="63" xfId="52" applyNumberFormat="1" applyFont="1" applyFill="1" applyBorder="1" applyAlignment="1" applyProtection="1">
      <alignment horizontal="right" vertical="top"/>
      <protection hidden="1" locked="0"/>
    </xf>
    <xf numFmtId="0" fontId="62" fillId="299" borderId="89" xfId="48" applyFont="1" applyFill="1" applyBorder="1" applyAlignment="1" applyProtection="1">
      <alignment horizontal="center" vertical="top"/>
      <protection/>
    </xf>
    <xf numFmtId="0" fontId="62" fillId="300" borderId="90" xfId="48" applyFont="1" applyFill="1" applyBorder="1" applyAlignment="1" applyProtection="1">
      <alignment horizontal="center" vertical="top"/>
      <protection/>
    </xf>
    <xf numFmtId="3" fontId="35" fillId="301" borderId="57" xfId="0" applyNumberFormat="1" applyFont="1" applyFill="1" applyBorder="1" applyAlignment="1" applyProtection="1">
      <alignment horizontal="center" vertical="top"/>
      <protection hidden="1"/>
    </xf>
    <xf numFmtId="3" fontId="35" fillId="302" borderId="76" xfId="0" applyNumberFormat="1" applyFont="1" applyFill="1" applyBorder="1" applyAlignment="1" applyProtection="1">
      <alignment horizontal="center" vertical="top"/>
      <protection hidden="1"/>
    </xf>
    <xf numFmtId="3" fontId="35" fillId="303" borderId="63" xfId="0" applyNumberFormat="1" applyFont="1" applyFill="1" applyBorder="1" applyAlignment="1" applyProtection="1">
      <alignment horizontal="center" vertical="top"/>
      <protection hidden="1"/>
    </xf>
    <xf numFmtId="3" fontId="35" fillId="304" borderId="57" xfId="52" applyNumberFormat="1" applyFont="1" applyFill="1" applyBorder="1" applyAlignment="1" applyProtection="1">
      <alignment horizontal="center" vertical="top"/>
      <protection hidden="1"/>
    </xf>
    <xf numFmtId="3" fontId="35" fillId="305" borderId="76" xfId="0" applyNumberFormat="1" applyFont="1" applyFill="1" applyBorder="1" applyAlignment="1" applyProtection="1">
      <alignment horizontal="center" vertical="top"/>
      <protection hidden="1"/>
    </xf>
    <xf numFmtId="3" fontId="35" fillId="306" borderId="63" xfId="0" applyNumberFormat="1" applyFont="1" applyFill="1" applyBorder="1" applyAlignment="1" applyProtection="1">
      <alignment horizontal="center" vertical="top"/>
      <protection hidden="1"/>
    </xf>
    <xf numFmtId="3" fontId="35" fillId="307" borderId="57" xfId="0" applyNumberFormat="1" applyFont="1" applyFill="1" applyBorder="1" applyAlignment="1" applyProtection="1">
      <alignment horizontal="left" vertical="top"/>
      <protection hidden="1"/>
    </xf>
    <xf numFmtId="3" fontId="40" fillId="0" borderId="76" xfId="0" applyNumberFormat="1" applyFont="1" applyFill="1" applyBorder="1" applyAlignment="1" applyProtection="1">
      <alignment horizontal="center" vertical="top" wrapText="1" shrinkToFit="1"/>
      <protection hidden="1" locked="0"/>
    </xf>
    <xf numFmtId="3" fontId="40" fillId="0" borderId="63" xfId="0" applyNumberFormat="1" applyFont="1" applyFill="1" applyBorder="1" applyAlignment="1" applyProtection="1">
      <alignment horizontal="center" vertical="top" wrapText="1" shrinkToFit="1"/>
      <protection hidden="1" locked="0"/>
    </xf>
    <xf numFmtId="0" fontId="142" fillId="308" borderId="0" xfId="48" applyFont="1" applyFill="1" applyAlignment="1" applyProtection="1">
      <alignment horizontal="center"/>
      <protection/>
    </xf>
    <xf numFmtId="3" fontId="50" fillId="309" borderId="76" xfId="52" applyNumberFormat="1" applyFont="1" applyFill="1" applyBorder="1" applyAlignment="1" applyProtection="1">
      <alignment horizontal="right" vertical="top"/>
      <protection hidden="1" locked="0"/>
    </xf>
    <xf numFmtId="3" fontId="50" fillId="310" borderId="63" xfId="52" applyNumberFormat="1" applyFont="1" applyFill="1" applyBorder="1" applyAlignment="1" applyProtection="1">
      <alignment horizontal="right" vertical="top"/>
      <protection hidden="1" locked="0"/>
    </xf>
    <xf numFmtId="3" fontId="154" fillId="0" borderId="68" xfId="0" applyNumberFormat="1" applyFont="1" applyFill="1" applyBorder="1" applyAlignment="1" applyProtection="1">
      <alignment horizontal="center" vertical="top" wrapText="1" shrinkToFit="1"/>
      <protection hidden="1" locked="0"/>
    </xf>
    <xf numFmtId="3" fontId="154" fillId="0" borderId="66" xfId="0" applyNumberFormat="1" applyFont="1" applyFill="1" applyBorder="1" applyAlignment="1" applyProtection="1">
      <alignment horizontal="center" vertical="top" wrapText="1" shrinkToFit="1"/>
      <protection hidden="1" locked="0"/>
    </xf>
    <xf numFmtId="3" fontId="154" fillId="0" borderId="76" xfId="0" applyNumberFormat="1" applyFont="1" applyFill="1" applyBorder="1" applyAlignment="1" applyProtection="1">
      <alignment horizontal="center" vertical="top" wrapText="1" shrinkToFit="1"/>
      <protection hidden="1" locked="0"/>
    </xf>
    <xf numFmtId="3" fontId="154" fillId="0" borderId="63" xfId="0" applyNumberFormat="1" applyFont="1" applyFill="1" applyBorder="1" applyAlignment="1" applyProtection="1">
      <alignment horizontal="center" vertical="top" wrapText="1" shrinkToFit="1"/>
      <protection hidden="1" locked="0"/>
    </xf>
    <xf numFmtId="0" fontId="144" fillId="311" borderId="57" xfId="0" applyFont="1" applyFill="1" applyBorder="1" applyAlignment="1" applyProtection="1">
      <alignment horizontal="center" vertical="top" wrapText="1"/>
      <protection hidden="1" locked="0"/>
    </xf>
    <xf numFmtId="3" fontId="144" fillId="312" borderId="57" xfId="0" applyNumberFormat="1" applyFont="1" applyFill="1" applyBorder="1" applyAlignment="1" applyProtection="1">
      <alignment horizontal="center" vertical="top" wrapText="1"/>
      <protection hidden="1" locked="0"/>
    </xf>
    <xf numFmtId="3" fontId="166" fillId="313" borderId="57" xfId="0" applyNumberFormat="1" applyFont="1" applyFill="1" applyBorder="1" applyAlignment="1" applyProtection="1">
      <alignment horizontal="center" vertical="top" wrapText="1"/>
      <protection hidden="1" locked="0"/>
    </xf>
    <xf numFmtId="0" fontId="40" fillId="0" borderId="57" xfId="0" applyFont="1" applyBorder="1" applyAlignment="1" applyProtection="1">
      <alignment horizontal="left" vertical="top" wrapText="1"/>
      <protection hidden="1" locked="0"/>
    </xf>
    <xf numFmtId="179" fontId="47" fillId="0" borderId="57" xfId="0" applyNumberFormat="1" applyFont="1" applyBorder="1" applyAlignment="1" applyProtection="1">
      <alignment horizontal="center" vertical="top" wrapText="1"/>
      <protection hidden="1" locked="0"/>
    </xf>
    <xf numFmtId="0" fontId="144" fillId="314" borderId="76" xfId="0" applyFont="1" applyFill="1" applyBorder="1" applyAlignment="1">
      <alignment horizontal="center"/>
    </xf>
    <xf numFmtId="0" fontId="144" fillId="315" borderId="52" xfId="0" applyFont="1" applyFill="1" applyBorder="1" applyAlignment="1">
      <alignment horizontal="center"/>
    </xf>
    <xf numFmtId="0" fontId="144" fillId="316" borderId="63" xfId="0" applyFont="1" applyFill="1" applyBorder="1" applyAlignment="1">
      <alignment horizontal="center"/>
    </xf>
    <xf numFmtId="3" fontId="40" fillId="37" borderId="57" xfId="0" applyNumberFormat="1" applyFont="1" applyFill="1" applyBorder="1" applyAlignment="1" applyProtection="1">
      <alignment horizontal="right"/>
      <protection hidden="1" locked="0"/>
    </xf>
    <xf numFmtId="3" fontId="144" fillId="317" borderId="57" xfId="52" applyNumberFormat="1" applyFont="1" applyFill="1" applyBorder="1" applyAlignment="1">
      <alignment horizontal="center"/>
    </xf>
    <xf numFmtId="3" fontId="36" fillId="318" borderId="57" xfId="52" applyNumberFormat="1" applyFont="1" applyFill="1" applyBorder="1" applyAlignment="1" applyProtection="1">
      <alignment horizontal="center"/>
      <protection hidden="1" locked="0"/>
    </xf>
    <xf numFmtId="3" fontId="32" fillId="0" borderId="57" xfId="52" applyNumberFormat="1" applyFont="1" applyBorder="1" applyAlignment="1" applyProtection="1">
      <alignment horizontal="center"/>
      <protection hidden="1" locked="0"/>
    </xf>
    <xf numFmtId="3" fontId="50" fillId="319" borderId="57" xfId="52" applyNumberFormat="1" applyFont="1" applyFill="1" applyBorder="1" applyAlignment="1" applyProtection="1">
      <alignment horizontal="right" vertical="top"/>
      <protection hidden="1" locked="0"/>
    </xf>
    <xf numFmtId="3" fontId="36" fillId="320" borderId="57" xfId="52" applyNumberFormat="1" applyFont="1" applyFill="1" applyBorder="1" applyAlignment="1" applyProtection="1">
      <alignment horizontal="right"/>
      <protection hidden="1" locked="0"/>
    </xf>
    <xf numFmtId="3" fontId="40" fillId="37" borderId="76" xfId="0" applyNumberFormat="1" applyFont="1" applyFill="1" applyBorder="1" applyAlignment="1" applyProtection="1">
      <alignment horizontal="right"/>
      <protection hidden="1" locked="0"/>
    </xf>
    <xf numFmtId="3" fontId="40" fillId="37" borderId="63" xfId="0" applyNumberFormat="1" applyFont="1" applyFill="1" applyBorder="1" applyAlignment="1" applyProtection="1">
      <alignment horizontal="right"/>
      <protection hidden="1" locked="0"/>
    </xf>
    <xf numFmtId="3" fontId="34" fillId="321" borderId="76" xfId="0" applyNumberFormat="1" applyFont="1" applyFill="1" applyBorder="1" applyAlignment="1" applyProtection="1">
      <alignment horizontal="right"/>
      <protection hidden="1" locked="0"/>
    </xf>
    <xf numFmtId="3" fontId="34" fillId="322" borderId="63" xfId="0" applyNumberFormat="1" applyFont="1" applyFill="1" applyBorder="1" applyAlignment="1" applyProtection="1">
      <alignment horizontal="right"/>
      <protection hidden="1" locked="0"/>
    </xf>
    <xf numFmtId="0" fontId="31" fillId="323" borderId="69" xfId="0" applyFont="1" applyFill="1" applyBorder="1" applyAlignment="1">
      <alignment horizontal="center"/>
    </xf>
    <xf numFmtId="0" fontId="31" fillId="324" borderId="0" xfId="0" applyFont="1" applyFill="1" applyBorder="1" applyAlignment="1">
      <alignment horizontal="center"/>
    </xf>
    <xf numFmtId="0" fontId="62" fillId="325" borderId="69" xfId="48" applyFont="1" applyFill="1" applyBorder="1" applyAlignment="1" applyProtection="1">
      <alignment horizontal="center"/>
      <protection/>
    </xf>
    <xf numFmtId="0" fontId="62" fillId="326" borderId="0" xfId="48" applyFont="1" applyFill="1" applyBorder="1" applyAlignment="1" applyProtection="1">
      <alignment horizontal="center"/>
      <protection/>
    </xf>
    <xf numFmtId="0" fontId="36" fillId="327" borderId="76" xfId="0" applyFont="1" applyFill="1" applyBorder="1" applyAlignment="1" applyProtection="1">
      <alignment horizontal="left"/>
      <protection hidden="1" locked="0"/>
    </xf>
    <xf numFmtId="0" fontId="36" fillId="328" borderId="52" xfId="0" applyFont="1" applyFill="1" applyBorder="1" applyAlignment="1" applyProtection="1">
      <alignment horizontal="left"/>
      <protection hidden="1" locked="0"/>
    </xf>
    <xf numFmtId="0" fontId="36" fillId="329" borderId="63" xfId="0" applyFont="1" applyFill="1" applyBorder="1" applyAlignment="1" applyProtection="1">
      <alignment horizontal="left"/>
      <protection hidden="1" locked="0"/>
    </xf>
    <xf numFmtId="3" fontId="34" fillId="330" borderId="57" xfId="0" applyNumberFormat="1" applyFont="1" applyFill="1" applyBorder="1" applyAlignment="1" applyProtection="1">
      <alignment horizontal="right"/>
      <protection hidden="1" locked="0"/>
    </xf>
    <xf numFmtId="0" fontId="144" fillId="331" borderId="76" xfId="48" applyFont="1" applyFill="1" applyBorder="1" applyAlignment="1" applyProtection="1">
      <alignment horizontal="center"/>
      <protection/>
    </xf>
    <xf numFmtId="0" fontId="144" fillId="332" borderId="52" xfId="48" applyFont="1" applyFill="1" applyBorder="1" applyAlignment="1" applyProtection="1">
      <alignment horizontal="center"/>
      <protection/>
    </xf>
    <xf numFmtId="0" fontId="144" fillId="333" borderId="63" xfId="48" applyFont="1" applyFill="1" applyBorder="1" applyAlignment="1" applyProtection="1">
      <alignment horizontal="center"/>
      <protection/>
    </xf>
    <xf numFmtId="0" fontId="32" fillId="0" borderId="76" xfId="0" applyFont="1" applyBorder="1" applyAlignment="1" applyProtection="1">
      <alignment horizontal="center"/>
      <protection hidden="1" locked="0"/>
    </xf>
    <xf numFmtId="0" fontId="32" fillId="0" borderId="63" xfId="0" applyFont="1" applyBorder="1" applyAlignment="1" applyProtection="1">
      <alignment horizontal="center"/>
      <protection hidden="1" locked="0"/>
    </xf>
    <xf numFmtId="3" fontId="62" fillId="334" borderId="134" xfId="48" applyNumberFormat="1" applyFont="1" applyFill="1" applyBorder="1" applyAlignment="1" applyProtection="1">
      <alignment horizontal="center"/>
      <protection hidden="1"/>
    </xf>
    <xf numFmtId="3" fontId="62" fillId="335" borderId="135" xfId="48" applyNumberFormat="1" applyFont="1" applyFill="1" applyBorder="1" applyAlignment="1" applyProtection="1">
      <alignment horizontal="center"/>
      <protection hidden="1"/>
    </xf>
    <xf numFmtId="3" fontId="62" fillId="336" borderId="104" xfId="48" applyNumberFormat="1" applyFont="1" applyFill="1" applyBorder="1" applyAlignment="1" applyProtection="1">
      <alignment horizontal="center"/>
      <protection hidden="1"/>
    </xf>
    <xf numFmtId="3" fontId="36" fillId="337" borderId="124" xfId="0" applyNumberFormat="1" applyFont="1" applyFill="1" applyBorder="1" applyAlignment="1" applyProtection="1">
      <alignment horizontal="center"/>
      <protection hidden="1"/>
    </xf>
    <xf numFmtId="3" fontId="36" fillId="338" borderId="57" xfId="0" applyNumberFormat="1" applyFont="1" applyFill="1" applyBorder="1" applyAlignment="1" applyProtection="1">
      <alignment horizontal="center"/>
      <protection hidden="1"/>
    </xf>
    <xf numFmtId="0" fontId="50" fillId="0" borderId="89" xfId="0" applyFont="1" applyBorder="1" applyAlignment="1" applyProtection="1">
      <alignment horizontal="center"/>
      <protection hidden="1" locked="0"/>
    </xf>
    <xf numFmtId="0" fontId="50" fillId="0" borderId="90" xfId="0" applyFont="1" applyBorder="1" applyAlignment="1" applyProtection="1">
      <alignment horizontal="center"/>
      <protection hidden="1" locked="0"/>
    </xf>
    <xf numFmtId="0" fontId="50" fillId="339" borderId="57" xfId="0" applyFont="1" applyFill="1" applyBorder="1" applyAlignment="1" applyProtection="1">
      <alignment vertical="top"/>
      <protection hidden="1" locked="0"/>
    </xf>
    <xf numFmtId="3" fontId="167" fillId="0" borderId="76" xfId="0" applyNumberFormat="1" applyFont="1" applyFill="1" applyBorder="1" applyAlignment="1" applyProtection="1">
      <alignment horizontal="center" vertical="top" wrapText="1" shrinkToFit="1"/>
      <protection hidden="1" locked="0"/>
    </xf>
    <xf numFmtId="3" fontId="167" fillId="0" borderId="63" xfId="0" applyNumberFormat="1" applyFont="1" applyFill="1" applyBorder="1" applyAlignment="1" applyProtection="1">
      <alignment horizontal="center" vertical="top" wrapText="1" shrinkToFit="1"/>
      <protection hidden="1" locked="0"/>
    </xf>
    <xf numFmtId="3" fontId="34" fillId="0" borderId="76" xfId="0" applyNumberFormat="1" applyFont="1" applyFill="1" applyBorder="1" applyAlignment="1" applyProtection="1">
      <alignment horizontal="left" vertical="top"/>
      <protection hidden="1" locked="0"/>
    </xf>
    <xf numFmtId="3" fontId="34" fillId="0" borderId="52" xfId="0" applyNumberFormat="1" applyFont="1" applyFill="1" applyBorder="1" applyAlignment="1" applyProtection="1">
      <alignment horizontal="left" vertical="top"/>
      <protection hidden="1" locked="0"/>
    </xf>
    <xf numFmtId="3" fontId="34" fillId="0" borderId="63" xfId="0" applyNumberFormat="1" applyFont="1" applyFill="1" applyBorder="1" applyAlignment="1" applyProtection="1">
      <alignment horizontal="left" vertical="top"/>
      <protection hidden="1" locked="0"/>
    </xf>
    <xf numFmtId="3" fontId="34" fillId="340" borderId="76" xfId="0" applyNumberFormat="1" applyFont="1" applyFill="1" applyBorder="1" applyAlignment="1" applyProtection="1">
      <alignment horizontal="left" vertical="top"/>
      <protection hidden="1" locked="0"/>
    </xf>
    <xf numFmtId="3" fontId="34" fillId="341" borderId="52" xfId="0" applyNumberFormat="1" applyFont="1" applyFill="1" applyBorder="1" applyAlignment="1" applyProtection="1">
      <alignment horizontal="left" vertical="top"/>
      <protection hidden="1" locked="0"/>
    </xf>
    <xf numFmtId="3" fontId="34" fillId="342" borderId="63" xfId="0" applyNumberFormat="1" applyFont="1" applyFill="1" applyBorder="1" applyAlignment="1" applyProtection="1">
      <alignment horizontal="left" vertical="top"/>
      <protection hidden="1" locked="0"/>
    </xf>
    <xf numFmtId="3" fontId="34" fillId="343" borderId="76" xfId="0" applyNumberFormat="1" applyFont="1" applyFill="1" applyBorder="1" applyAlignment="1" applyProtection="1">
      <alignment horizontal="center" vertical="top" wrapText="1" shrinkToFit="1"/>
      <protection hidden="1" locked="0"/>
    </xf>
    <xf numFmtId="3" fontId="34" fillId="344" borderId="63" xfId="0" applyNumberFormat="1" applyFont="1" applyFill="1" applyBorder="1" applyAlignment="1" applyProtection="1">
      <alignment horizontal="center" vertical="top" wrapText="1" shrinkToFit="1"/>
      <protection hidden="1" locked="0"/>
    </xf>
    <xf numFmtId="0" fontId="50" fillId="345" borderId="76" xfId="0" applyFont="1" applyFill="1" applyBorder="1" applyAlignment="1" applyProtection="1">
      <alignment horizontal="left" vertical="top"/>
      <protection hidden="1" locked="0"/>
    </xf>
    <xf numFmtId="0" fontId="50" fillId="346" borderId="52" xfId="0" applyFont="1" applyFill="1" applyBorder="1" applyAlignment="1" applyProtection="1">
      <alignment horizontal="left" vertical="top"/>
      <protection hidden="1" locked="0"/>
    </xf>
    <xf numFmtId="0" fontId="50" fillId="347" borderId="63" xfId="0" applyFont="1" applyFill="1" applyBorder="1" applyAlignment="1" applyProtection="1">
      <alignment horizontal="left" vertical="top"/>
      <protection hidden="1" locked="0"/>
    </xf>
    <xf numFmtId="0" fontId="34" fillId="348" borderId="76" xfId="0" applyFont="1" applyFill="1" applyBorder="1" applyAlignment="1" applyProtection="1">
      <alignment horizontal="left"/>
      <protection hidden="1" locked="0"/>
    </xf>
    <xf numFmtId="0" fontId="34" fillId="349" borderId="52" xfId="0" applyFont="1" applyFill="1" applyBorder="1" applyAlignment="1" applyProtection="1">
      <alignment horizontal="left"/>
      <protection hidden="1" locked="0"/>
    </xf>
    <xf numFmtId="0" fontId="34" fillId="350" borderId="63" xfId="0" applyFont="1" applyFill="1" applyBorder="1" applyAlignment="1" applyProtection="1">
      <alignment horizontal="left"/>
      <protection hidden="1" locked="0"/>
    </xf>
    <xf numFmtId="0" fontId="40" fillId="37" borderId="76" xfId="0" applyFont="1" applyFill="1" applyBorder="1" applyAlignment="1" applyProtection="1">
      <alignment horizontal="left"/>
      <protection hidden="1" locked="0"/>
    </xf>
    <xf numFmtId="0" fontId="40" fillId="37" borderId="52" xfId="0" applyFont="1" applyFill="1" applyBorder="1" applyAlignment="1" applyProtection="1">
      <alignment horizontal="left"/>
      <protection hidden="1" locked="0"/>
    </xf>
    <xf numFmtId="0" fontId="40" fillId="37" borderId="63" xfId="0" applyFont="1" applyFill="1" applyBorder="1" applyAlignment="1" applyProtection="1">
      <alignment horizontal="left"/>
      <protection hidden="1" locked="0"/>
    </xf>
    <xf numFmtId="3" fontId="40" fillId="351" borderId="76" xfId="0" applyNumberFormat="1" applyFont="1" applyFill="1" applyBorder="1" applyAlignment="1" applyProtection="1">
      <alignment horizontal="right"/>
      <protection hidden="1" locked="0"/>
    </xf>
    <xf numFmtId="3" fontId="40" fillId="352" borderId="141" xfId="0" applyNumberFormat="1" applyFont="1" applyFill="1" applyBorder="1" applyAlignment="1" applyProtection="1">
      <alignment horizontal="right"/>
      <protection hidden="1" locked="0"/>
    </xf>
    <xf numFmtId="3" fontId="34" fillId="353" borderId="78" xfId="0" applyNumberFormat="1" applyFont="1" applyFill="1" applyBorder="1" applyAlignment="1" applyProtection="1">
      <alignment horizontal="right"/>
      <protection hidden="1" locked="0"/>
    </xf>
    <xf numFmtId="3" fontId="34" fillId="354" borderId="142" xfId="0" applyNumberFormat="1" applyFont="1" applyFill="1" applyBorder="1" applyAlignment="1" applyProtection="1">
      <alignment horizontal="right"/>
      <protection hidden="1" locked="0"/>
    </xf>
    <xf numFmtId="3" fontId="40" fillId="0" borderId="76" xfId="0" applyNumberFormat="1" applyFont="1" applyBorder="1" applyAlignment="1" applyProtection="1">
      <alignment horizontal="right"/>
      <protection hidden="1" locked="0"/>
    </xf>
    <xf numFmtId="3" fontId="40" fillId="0" borderId="141" xfId="0" applyNumberFormat="1" applyFont="1" applyBorder="1" applyAlignment="1" applyProtection="1">
      <alignment horizontal="right"/>
      <protection hidden="1" locked="0"/>
    </xf>
    <xf numFmtId="3" fontId="34" fillId="355" borderId="141" xfId="0" applyNumberFormat="1" applyFont="1" applyFill="1" applyBorder="1" applyAlignment="1" applyProtection="1">
      <alignment horizontal="right"/>
      <protection hidden="1" locked="0"/>
    </xf>
    <xf numFmtId="3" fontId="40" fillId="356" borderId="80" xfId="0" applyNumberFormat="1" applyFont="1" applyFill="1" applyBorder="1" applyAlignment="1" applyProtection="1">
      <alignment horizontal="right"/>
      <protection hidden="1" locked="0"/>
    </xf>
    <xf numFmtId="3" fontId="40" fillId="357" borderId="125" xfId="0" applyNumberFormat="1" applyFont="1" applyFill="1" applyBorder="1" applyAlignment="1" applyProtection="1">
      <alignment horizontal="right"/>
      <protection hidden="1" locked="0"/>
    </xf>
    <xf numFmtId="3" fontId="37" fillId="358" borderId="80" xfId="0" applyNumberFormat="1" applyFont="1" applyFill="1" applyBorder="1" applyAlignment="1" applyProtection="1">
      <alignment horizontal="right" vertical="top"/>
      <protection hidden="1" locked="0"/>
    </xf>
    <xf numFmtId="3" fontId="37" fillId="359" borderId="125" xfId="0" applyNumberFormat="1" applyFont="1" applyFill="1" applyBorder="1" applyAlignment="1" applyProtection="1">
      <alignment horizontal="right" vertical="top"/>
      <protection hidden="1" locked="0"/>
    </xf>
    <xf numFmtId="0" fontId="31" fillId="360" borderId="53" xfId="0" applyFont="1" applyFill="1" applyBorder="1" applyAlignment="1" applyProtection="1">
      <alignment horizontal="left"/>
      <protection hidden="1"/>
    </xf>
    <xf numFmtId="0" fontId="31" fillId="361" borderId="54" xfId="0" applyFont="1" applyFill="1" applyBorder="1" applyAlignment="1" applyProtection="1">
      <alignment horizontal="left"/>
      <protection hidden="1"/>
    </xf>
    <xf numFmtId="0" fontId="31" fillId="362" borderId="79" xfId="0" applyFont="1" applyFill="1" applyBorder="1" applyAlignment="1" applyProtection="1">
      <alignment horizontal="left"/>
      <protection hidden="1"/>
    </xf>
    <xf numFmtId="0" fontId="40" fillId="0" borderId="51" xfId="0" applyFont="1" applyBorder="1" applyAlignment="1" applyProtection="1">
      <alignment horizontal="left"/>
      <protection hidden="1"/>
    </xf>
    <xf numFmtId="0" fontId="40" fillId="0" borderId="52" xfId="0" applyFont="1" applyBorder="1" applyAlignment="1" applyProtection="1">
      <alignment horizontal="left"/>
      <protection hidden="1"/>
    </xf>
    <xf numFmtId="0" fontId="40" fillId="0" borderId="63" xfId="0" applyFont="1" applyBorder="1" applyAlignment="1" applyProtection="1">
      <alignment horizontal="left"/>
      <protection hidden="1"/>
    </xf>
    <xf numFmtId="0" fontId="34" fillId="363" borderId="51" xfId="0" applyFont="1" applyFill="1" applyBorder="1" applyAlignment="1" applyProtection="1">
      <alignment horizontal="left"/>
      <protection hidden="1"/>
    </xf>
    <xf numFmtId="0" fontId="34" fillId="364" borderId="52" xfId="0" applyFont="1" applyFill="1" applyBorder="1" applyAlignment="1" applyProtection="1">
      <alignment horizontal="left"/>
      <protection hidden="1"/>
    </xf>
    <xf numFmtId="0" fontId="34" fillId="365" borderId="63" xfId="0" applyFont="1" applyFill="1" applyBorder="1" applyAlignment="1" applyProtection="1">
      <alignment horizontal="left"/>
      <protection hidden="1"/>
    </xf>
    <xf numFmtId="0" fontId="31" fillId="366" borderId="55" xfId="0" applyFont="1" applyFill="1" applyBorder="1" applyAlignment="1" applyProtection="1">
      <alignment horizontal="left"/>
      <protection hidden="1"/>
    </xf>
    <xf numFmtId="0" fontId="31" fillId="367" borderId="56" xfId="0" applyFont="1" applyFill="1" applyBorder="1" applyAlignment="1" applyProtection="1">
      <alignment horizontal="left"/>
      <protection hidden="1"/>
    </xf>
    <xf numFmtId="0" fontId="31" fillId="368" borderId="81" xfId="0" applyFont="1" applyFill="1" applyBorder="1" applyAlignment="1" applyProtection="1">
      <alignment horizontal="left"/>
      <protection hidden="1"/>
    </xf>
    <xf numFmtId="0" fontId="34" fillId="369" borderId="53" xfId="0" applyFont="1" applyFill="1" applyBorder="1" applyAlignment="1" applyProtection="1">
      <alignment horizontal="left"/>
      <protection hidden="1"/>
    </xf>
    <xf numFmtId="0" fontId="34" fillId="370" borderId="54" xfId="0" applyFont="1" applyFill="1" applyBorder="1" applyAlignment="1" applyProtection="1">
      <alignment horizontal="left"/>
      <protection hidden="1"/>
    </xf>
    <xf numFmtId="0" fontId="34" fillId="371" borderId="79" xfId="0" applyFont="1" applyFill="1" applyBorder="1" applyAlignment="1" applyProtection="1">
      <alignment horizontal="left"/>
      <protection hidden="1"/>
    </xf>
    <xf numFmtId="0" fontId="34" fillId="372" borderId="55" xfId="0" applyFont="1" applyFill="1" applyBorder="1" applyAlignment="1" applyProtection="1">
      <alignment horizontal="left"/>
      <protection hidden="1"/>
    </xf>
    <xf numFmtId="0" fontId="34" fillId="373" borderId="56" xfId="0" applyFont="1" applyFill="1" applyBorder="1" applyAlignment="1" applyProtection="1">
      <alignment horizontal="left"/>
      <protection hidden="1"/>
    </xf>
    <xf numFmtId="0" fontId="34" fillId="374" borderId="81" xfId="0" applyFont="1" applyFill="1" applyBorder="1" applyAlignment="1" applyProtection="1">
      <alignment horizontal="left"/>
      <protection hidden="1"/>
    </xf>
    <xf numFmtId="0" fontId="31" fillId="375" borderId="51" xfId="0" applyFont="1" applyFill="1" applyBorder="1" applyAlignment="1" applyProtection="1">
      <alignment horizontal="left"/>
      <protection hidden="1"/>
    </xf>
    <xf numFmtId="0" fontId="31" fillId="376" borderId="52" xfId="0" applyFont="1" applyFill="1" applyBorder="1" applyAlignment="1" applyProtection="1">
      <alignment horizontal="left"/>
      <protection hidden="1"/>
    </xf>
    <xf numFmtId="0" fontId="31" fillId="377" borderId="63" xfId="0" applyFont="1" applyFill="1" applyBorder="1" applyAlignment="1" applyProtection="1">
      <alignment horizontal="left"/>
      <protection hidden="1"/>
    </xf>
    <xf numFmtId="0" fontId="12" fillId="0" borderId="0" xfId="0" applyFont="1" applyBorder="1" applyAlignment="1">
      <alignment horizontal="left" vertical="center" wrapText="1"/>
    </xf>
    <xf numFmtId="3" fontId="23" fillId="40" borderId="32" xfId="52" applyNumberFormat="1" applyFont="1" applyFill="1" applyBorder="1" applyAlignment="1" applyProtection="1">
      <alignment horizontal="right" vertical="center" wrapText="1"/>
      <protection hidden="1" locked="0"/>
    </xf>
    <xf numFmtId="3" fontId="23" fillId="40" borderId="143" xfId="52" applyNumberFormat="1" applyFont="1" applyFill="1" applyBorder="1" applyAlignment="1" applyProtection="1">
      <alignment horizontal="right" vertical="center" wrapText="1"/>
      <protection hidden="1" locked="0"/>
    </xf>
    <xf numFmtId="3" fontId="23" fillId="36" borderId="25" xfId="52" applyNumberFormat="1" applyFont="1" applyFill="1" applyBorder="1" applyAlignment="1" applyProtection="1">
      <alignment horizontal="right" vertical="center" wrapText="1"/>
      <protection hidden="1" locked="0"/>
    </xf>
    <xf numFmtId="3" fontId="23" fillId="36" borderId="0" xfId="52" applyNumberFormat="1" applyFont="1" applyFill="1" applyBorder="1" applyAlignment="1" applyProtection="1">
      <alignment horizontal="right" vertical="center" wrapText="1"/>
      <protection hidden="1" locked="0"/>
    </xf>
    <xf numFmtId="3" fontId="23" fillId="36" borderId="144" xfId="52" applyNumberFormat="1" applyFont="1" applyFill="1" applyBorder="1" applyAlignment="1" applyProtection="1">
      <alignment horizontal="right" vertical="center" wrapText="1"/>
      <protection hidden="1" locked="0"/>
    </xf>
    <xf numFmtId="195" fontId="22" fillId="36" borderId="145" xfId="0" applyNumberFormat="1" applyFont="1" applyFill="1" applyBorder="1" applyAlignment="1" applyProtection="1">
      <alignment horizontal="center"/>
      <protection hidden="1" locked="0"/>
    </xf>
    <xf numFmtId="195" fontId="22" fillId="36" borderId="146" xfId="0" applyNumberFormat="1" applyFont="1" applyFill="1" applyBorder="1" applyAlignment="1" applyProtection="1">
      <alignment horizontal="center"/>
      <protection hidden="1" locked="0"/>
    </xf>
    <xf numFmtId="195" fontId="22" fillId="36" borderId="147" xfId="0" applyNumberFormat="1" applyFont="1" applyFill="1" applyBorder="1" applyAlignment="1" applyProtection="1">
      <alignment horizontal="center"/>
      <protection hidden="1" locked="0"/>
    </xf>
    <xf numFmtId="195" fontId="22" fillId="36" borderId="36" xfId="0" applyNumberFormat="1" applyFont="1" applyFill="1" applyBorder="1" applyAlignment="1" applyProtection="1">
      <alignment horizontal="center"/>
      <protection hidden="1" locked="0"/>
    </xf>
    <xf numFmtId="195" fontId="22" fillId="36" borderId="32" xfId="0" applyNumberFormat="1" applyFont="1" applyFill="1" applyBorder="1" applyAlignment="1" applyProtection="1">
      <alignment horizontal="center"/>
      <protection hidden="1" locked="0"/>
    </xf>
    <xf numFmtId="195" fontId="22" fillId="36" borderId="148" xfId="0" applyNumberFormat="1" applyFont="1" applyFill="1" applyBorder="1" applyAlignment="1" applyProtection="1">
      <alignment horizontal="center"/>
      <protection hidden="1" locked="0"/>
    </xf>
    <xf numFmtId="0" fontId="12" fillId="40" borderId="149" xfId="0" applyFont="1" applyFill="1" applyBorder="1" applyAlignment="1" applyProtection="1">
      <alignment horizontal="justify" vertical="center" wrapText="1"/>
      <protection/>
    </xf>
    <xf numFmtId="0" fontId="12" fillId="40" borderId="150" xfId="0" applyFont="1" applyFill="1" applyBorder="1" applyAlignment="1" applyProtection="1">
      <alignment horizontal="justify" vertical="center" wrapText="1"/>
      <protection/>
    </xf>
    <xf numFmtId="0" fontId="12" fillId="40" borderId="151" xfId="0" applyFont="1" applyFill="1" applyBorder="1" applyAlignment="1" applyProtection="1">
      <alignment horizontal="justify" vertical="center" wrapText="1"/>
      <protection/>
    </xf>
    <xf numFmtId="3" fontId="23" fillId="40" borderId="152" xfId="52" applyNumberFormat="1" applyFont="1" applyFill="1" applyBorder="1" applyAlignment="1" applyProtection="1">
      <alignment horizontal="right" vertical="center"/>
      <protection hidden="1" locked="0"/>
    </xf>
    <xf numFmtId="3" fontId="23" fillId="40" borderId="150" xfId="52" applyNumberFormat="1" applyFont="1" applyFill="1" applyBorder="1" applyAlignment="1" applyProtection="1">
      <alignment horizontal="right" vertical="center"/>
      <protection hidden="1" locked="0"/>
    </xf>
    <xf numFmtId="3" fontId="23" fillId="40" borderId="153" xfId="52" applyNumberFormat="1" applyFont="1" applyFill="1" applyBorder="1" applyAlignment="1" applyProtection="1">
      <alignment horizontal="right" vertical="center"/>
      <protection hidden="1" locked="0"/>
    </xf>
    <xf numFmtId="0" fontId="8" fillId="0" borderId="154" xfId="0" applyFont="1" applyBorder="1" applyAlignment="1">
      <alignment horizontal="center" vertical="center" textRotation="90" wrapText="1"/>
    </xf>
    <xf numFmtId="0" fontId="8" fillId="0" borderId="155" xfId="0" applyFont="1" applyBorder="1" applyAlignment="1">
      <alignment horizontal="center" vertical="center" textRotation="90" wrapText="1"/>
    </xf>
    <xf numFmtId="0" fontId="8" fillId="0" borderId="23" xfId="0" applyFont="1" applyBorder="1" applyAlignment="1">
      <alignment horizontal="center" vertical="center" textRotation="90" wrapText="1"/>
    </xf>
    <xf numFmtId="0" fontId="8" fillId="0" borderId="156" xfId="0" applyFont="1" applyBorder="1" applyAlignment="1">
      <alignment horizontal="center" vertical="center" textRotation="90" wrapText="1"/>
    </xf>
    <xf numFmtId="0" fontId="8" fillId="0" borderId="43" xfId="0" applyFont="1" applyBorder="1" applyAlignment="1">
      <alignment horizontal="center" vertical="center" textRotation="90" wrapText="1"/>
    </xf>
    <xf numFmtId="0" fontId="8" fillId="0" borderId="157" xfId="0" applyFont="1" applyBorder="1" applyAlignment="1">
      <alignment horizontal="center" vertical="center" textRotation="90" wrapText="1"/>
    </xf>
    <xf numFmtId="3" fontId="19" fillId="0" borderId="158" xfId="52" applyNumberFormat="1" applyFont="1" applyFill="1" applyBorder="1" applyAlignment="1" applyProtection="1">
      <alignment horizontal="right" vertical="center"/>
      <protection hidden="1" locked="0"/>
    </xf>
    <xf numFmtId="3" fontId="19" fillId="0" borderId="12" xfId="52" applyNumberFormat="1" applyFont="1" applyFill="1" applyBorder="1" applyAlignment="1" applyProtection="1">
      <alignment horizontal="right" vertical="center"/>
      <protection hidden="1" locked="0"/>
    </xf>
    <xf numFmtId="3" fontId="19" fillId="0" borderId="13" xfId="52" applyNumberFormat="1" applyFont="1" applyFill="1" applyBorder="1" applyAlignment="1" applyProtection="1">
      <alignment horizontal="right" vertical="center"/>
      <protection hidden="1" locked="0"/>
    </xf>
    <xf numFmtId="3" fontId="23" fillId="40" borderId="25" xfId="52" applyNumberFormat="1" applyFont="1" applyFill="1" applyBorder="1" applyAlignment="1" applyProtection="1">
      <alignment horizontal="right" vertical="center"/>
      <protection hidden="1" locked="0"/>
    </xf>
    <xf numFmtId="3" fontId="23" fillId="40" borderId="0" xfId="52" applyNumberFormat="1" applyFont="1" applyFill="1" applyBorder="1" applyAlignment="1" applyProtection="1">
      <alignment horizontal="right" vertical="center"/>
      <protection hidden="1" locked="0"/>
    </xf>
    <xf numFmtId="3" fontId="23" fillId="40" borderId="24" xfId="52" applyNumberFormat="1" applyFont="1" applyFill="1" applyBorder="1" applyAlignment="1" applyProtection="1">
      <alignment horizontal="right" vertical="center"/>
      <protection hidden="1" locked="0"/>
    </xf>
    <xf numFmtId="0" fontId="8" fillId="0" borderId="159" xfId="0" applyFont="1" applyFill="1" applyBorder="1" applyAlignment="1" applyProtection="1">
      <alignment horizontal="justify" vertical="center" wrapText="1"/>
      <protection/>
    </xf>
    <xf numFmtId="0" fontId="8" fillId="0" borderId="12" xfId="0" applyFont="1" applyFill="1" applyBorder="1" applyAlignment="1" applyProtection="1">
      <alignment horizontal="justify" vertical="center" wrapText="1"/>
      <protection/>
    </xf>
    <xf numFmtId="0" fontId="8" fillId="0" borderId="160" xfId="0" applyFont="1" applyFill="1" applyBorder="1" applyAlignment="1" applyProtection="1">
      <alignment horizontal="justify" vertical="center" wrapText="1"/>
      <protection/>
    </xf>
    <xf numFmtId="0" fontId="12" fillId="40" borderId="32" xfId="0" applyFont="1" applyFill="1" applyBorder="1" applyAlignment="1">
      <alignment horizontal="left" vertical="center" wrapText="1"/>
    </xf>
    <xf numFmtId="0" fontId="19" fillId="0" borderId="25" xfId="0" applyFont="1" applyFill="1" applyBorder="1" applyAlignment="1" applyProtection="1">
      <alignment horizontal="center" vertical="center"/>
      <protection hidden="1" locked="0"/>
    </xf>
    <xf numFmtId="0" fontId="19" fillId="0" borderId="0" xfId="0" applyFont="1" applyFill="1" applyBorder="1" applyAlignment="1" applyProtection="1">
      <alignment horizontal="center" vertical="center"/>
      <protection hidden="1" locked="0"/>
    </xf>
    <xf numFmtId="0" fontId="13" fillId="0" borderId="17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1" fontId="11" fillId="0" borderId="0" xfId="0" applyNumberFormat="1" applyFont="1" applyBorder="1" applyAlignment="1" applyProtection="1">
      <alignment horizontal="center" vertical="center" wrapText="1"/>
      <protection hidden="1" locked="0"/>
    </xf>
    <xf numFmtId="0" fontId="12" fillId="0" borderId="0" xfId="0" applyFont="1" applyFill="1" applyBorder="1" applyAlignment="1">
      <alignment horizontal="left" vertical="top" wrapText="1"/>
    </xf>
    <xf numFmtId="0" fontId="12" fillId="40" borderId="0" xfId="0" applyFont="1" applyFill="1" applyBorder="1" applyAlignment="1">
      <alignment horizontal="left" vertical="center" wrapText="1"/>
    </xf>
    <xf numFmtId="0" fontId="12" fillId="0" borderId="161" xfId="0" applyFont="1" applyFill="1" applyBorder="1" applyAlignment="1" applyProtection="1">
      <alignment horizontal="justify" vertical="center" wrapText="1"/>
      <protection/>
    </xf>
    <xf numFmtId="0" fontId="12" fillId="0" borderId="0" xfId="0" applyFont="1" applyFill="1" applyBorder="1" applyAlignment="1" applyProtection="1">
      <alignment horizontal="justify" vertical="center" wrapText="1"/>
      <protection/>
    </xf>
    <xf numFmtId="0" fontId="12" fillId="0" borderId="40" xfId="0" applyFont="1" applyFill="1" applyBorder="1" applyAlignment="1" applyProtection="1">
      <alignment horizontal="justify" vertical="center" wrapText="1"/>
      <protection/>
    </xf>
    <xf numFmtId="0" fontId="12" fillId="40" borderId="161" xfId="0" applyFont="1" applyFill="1" applyBorder="1" applyAlignment="1" applyProtection="1">
      <alignment horizontal="justify" vertical="center" wrapText="1"/>
      <protection/>
    </xf>
    <xf numFmtId="0" fontId="12" fillId="40" borderId="0" xfId="0" applyFont="1" applyFill="1" applyBorder="1" applyAlignment="1" applyProtection="1">
      <alignment horizontal="justify" vertical="center" wrapText="1"/>
      <protection/>
    </xf>
    <xf numFmtId="0" fontId="12" fillId="40" borderId="40" xfId="0" applyFont="1" applyFill="1" applyBorder="1" applyAlignment="1" applyProtection="1">
      <alignment horizontal="justify" vertical="center" wrapText="1"/>
      <protection/>
    </xf>
    <xf numFmtId="3" fontId="23" fillId="40" borderId="25" xfId="52" applyNumberFormat="1" applyFont="1" applyFill="1" applyBorder="1" applyAlignment="1" applyProtection="1">
      <alignment horizontal="right" vertical="center" wrapText="1"/>
      <protection hidden="1" locked="0"/>
    </xf>
    <xf numFmtId="3" fontId="23" fillId="40" borderId="0" xfId="52" applyNumberFormat="1" applyFont="1" applyFill="1" applyBorder="1" applyAlignment="1" applyProtection="1">
      <alignment horizontal="right" vertical="center" wrapText="1"/>
      <protection hidden="1" locked="0"/>
    </xf>
    <xf numFmtId="3" fontId="23" fillId="40" borderId="144" xfId="52" applyNumberFormat="1" applyFont="1" applyFill="1" applyBorder="1" applyAlignment="1" applyProtection="1">
      <alignment horizontal="right" vertical="center" wrapText="1"/>
      <protection hidden="1" locked="0"/>
    </xf>
    <xf numFmtId="0" fontId="11" fillId="0" borderId="0" xfId="0" applyFont="1" applyBorder="1" applyAlignment="1" applyProtection="1">
      <alignment horizontal="center"/>
      <protection hidden="1" locked="0"/>
    </xf>
    <xf numFmtId="0" fontId="12" fillId="41" borderId="35" xfId="0" applyFont="1" applyFill="1" applyBorder="1" applyAlignment="1">
      <alignment horizontal="justify" vertical="justify" wrapText="1"/>
    </xf>
    <xf numFmtId="0" fontId="27" fillId="40" borderId="16" xfId="0" applyFont="1" applyFill="1" applyBorder="1" applyAlignment="1">
      <alignment horizontal="justify" vertical="justify" wrapText="1"/>
    </xf>
    <xf numFmtId="0" fontId="19" fillId="0" borderId="40" xfId="0" applyFont="1" applyFill="1" applyBorder="1" applyAlignment="1" applyProtection="1">
      <alignment horizontal="center" vertical="center"/>
      <protection hidden="1" locked="0"/>
    </xf>
    <xf numFmtId="0" fontId="14" fillId="0" borderId="31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162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163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64" xfId="0" applyFont="1" applyBorder="1" applyAlignment="1">
      <alignment horizontal="center"/>
    </xf>
    <xf numFmtId="0" fontId="33" fillId="0" borderId="14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33" fillId="0" borderId="162" xfId="0" applyFont="1" applyBorder="1" applyAlignment="1">
      <alignment horizontal="center" vertical="center" wrapText="1"/>
    </xf>
    <xf numFmtId="0" fontId="33" fillId="0" borderId="18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33" fillId="0" borderId="163" xfId="0" applyFont="1" applyBorder="1" applyAlignment="1">
      <alignment horizontal="center" vertical="center" wrapText="1"/>
    </xf>
    <xf numFmtId="0" fontId="33" fillId="0" borderId="2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164" xfId="0" applyFont="1" applyBorder="1" applyAlignment="1">
      <alignment horizontal="center" vertical="center" wrapText="1"/>
    </xf>
    <xf numFmtId="0" fontId="79" fillId="40" borderId="14" xfId="0" applyFont="1" applyFill="1" applyBorder="1" applyAlignment="1">
      <alignment horizontal="center" vertical="center"/>
    </xf>
    <xf numFmtId="0" fontId="79" fillId="40" borderId="15" xfId="0" applyFont="1" applyFill="1" applyBorder="1" applyAlignment="1">
      <alignment horizontal="center" vertical="center"/>
    </xf>
    <xf numFmtId="0" fontId="79" fillId="40" borderId="162" xfId="0" applyFont="1" applyFill="1" applyBorder="1" applyAlignment="1">
      <alignment horizontal="center" vertical="center"/>
    </xf>
    <xf numFmtId="0" fontId="79" fillId="40" borderId="18" xfId="0" applyFont="1" applyFill="1" applyBorder="1" applyAlignment="1">
      <alignment horizontal="center" vertical="center"/>
    </xf>
    <xf numFmtId="0" fontId="79" fillId="40" borderId="0" xfId="0" applyFont="1" applyFill="1" applyBorder="1" applyAlignment="1">
      <alignment horizontal="center" vertical="center"/>
    </xf>
    <xf numFmtId="0" fontId="79" fillId="40" borderId="163" xfId="0" applyFont="1" applyFill="1" applyBorder="1" applyAlignment="1">
      <alignment horizontal="center" vertical="center"/>
    </xf>
    <xf numFmtId="0" fontId="79" fillId="40" borderId="20" xfId="0" applyFont="1" applyFill="1" applyBorder="1" applyAlignment="1">
      <alignment horizontal="center" vertical="center"/>
    </xf>
    <xf numFmtId="0" fontId="79" fillId="40" borderId="10" xfId="0" applyFont="1" applyFill="1" applyBorder="1" applyAlignment="1">
      <alignment horizontal="center" vertical="center"/>
    </xf>
    <xf numFmtId="0" fontId="79" fillId="40" borderId="164" xfId="0" applyFont="1" applyFill="1" applyBorder="1" applyAlignment="1">
      <alignment horizontal="center" vertical="center"/>
    </xf>
    <xf numFmtId="0" fontId="8" fillId="0" borderId="31" xfId="0" applyFont="1" applyBorder="1" applyAlignment="1">
      <alignment horizontal="center" vertical="center" textRotation="90" wrapText="1"/>
    </xf>
    <xf numFmtId="0" fontId="8" fillId="0" borderId="46" xfId="0" applyFont="1" applyBorder="1" applyAlignment="1">
      <alignment horizontal="center" vertical="center" textRotation="90" wrapText="1"/>
    </xf>
    <xf numFmtId="0" fontId="8" fillId="0" borderId="17" xfId="0" applyFont="1" applyBorder="1" applyAlignment="1">
      <alignment horizontal="center" vertical="center" textRotation="90" wrapText="1"/>
    </xf>
    <xf numFmtId="0" fontId="8" fillId="0" borderId="40" xfId="0" applyFont="1" applyBorder="1" applyAlignment="1">
      <alignment horizontal="center" vertical="center" textRotation="90" wrapText="1"/>
    </xf>
    <xf numFmtId="0" fontId="8" fillId="0" borderId="22" xfId="0" applyFont="1" applyBorder="1" applyAlignment="1">
      <alignment horizontal="center" vertical="center" textRotation="90" wrapText="1"/>
    </xf>
    <xf numFmtId="0" fontId="8" fillId="0" borderId="27" xfId="0" applyFont="1" applyBorder="1" applyAlignment="1">
      <alignment horizontal="center" vertical="center" textRotation="90" wrapText="1"/>
    </xf>
    <xf numFmtId="3" fontId="23" fillId="40" borderId="161" xfId="52" applyNumberFormat="1" applyFont="1" applyFill="1" applyBorder="1" applyAlignment="1" applyProtection="1">
      <alignment horizontal="right" vertical="center" wrapText="1"/>
      <protection hidden="1" locked="0"/>
    </xf>
    <xf numFmtId="3" fontId="23" fillId="0" borderId="0" xfId="52" applyNumberFormat="1" applyFont="1" applyFill="1" applyBorder="1" applyAlignment="1" applyProtection="1">
      <alignment horizontal="right" vertical="center"/>
      <protection hidden="1" locked="0"/>
    </xf>
    <xf numFmtId="3" fontId="23" fillId="0" borderId="24" xfId="52" applyNumberFormat="1" applyFont="1" applyFill="1" applyBorder="1" applyAlignment="1" applyProtection="1">
      <alignment horizontal="right" vertical="center"/>
      <protection hidden="1" locked="0"/>
    </xf>
    <xf numFmtId="3" fontId="19" fillId="0" borderId="161" xfId="52" applyNumberFormat="1" applyFont="1" applyFill="1" applyBorder="1" applyAlignment="1" applyProtection="1">
      <alignment horizontal="right" vertical="center"/>
      <protection hidden="1" locked="0"/>
    </xf>
    <xf numFmtId="3" fontId="19" fillId="0" borderId="0" xfId="52" applyNumberFormat="1" applyFont="1" applyFill="1" applyBorder="1" applyAlignment="1" applyProtection="1">
      <alignment horizontal="right" vertical="center"/>
      <protection hidden="1" locked="0"/>
    </xf>
    <xf numFmtId="3" fontId="19" fillId="0" borderId="24" xfId="52" applyNumberFormat="1" applyFont="1" applyFill="1" applyBorder="1" applyAlignment="1" applyProtection="1">
      <alignment horizontal="right" vertical="center"/>
      <protection hidden="1" locked="0"/>
    </xf>
    <xf numFmtId="3" fontId="19" fillId="40" borderId="11" xfId="52" applyNumberFormat="1" applyFont="1" applyFill="1" applyBorder="1" applyAlignment="1" applyProtection="1">
      <alignment horizontal="right" vertical="center"/>
      <protection hidden="1" locked="0"/>
    </xf>
    <xf numFmtId="3" fontId="19" fillId="40" borderId="42" xfId="52" applyNumberFormat="1" applyFont="1" applyFill="1" applyBorder="1" applyAlignment="1" applyProtection="1">
      <alignment horizontal="right" vertical="center"/>
      <protection hidden="1" locked="0"/>
    </xf>
    <xf numFmtId="3" fontId="19" fillId="40" borderId="12" xfId="52" applyNumberFormat="1" applyFont="1" applyFill="1" applyBorder="1" applyAlignment="1" applyProtection="1">
      <alignment horizontal="right" vertical="center"/>
      <protection hidden="1" locked="0"/>
    </xf>
    <xf numFmtId="3" fontId="19" fillId="40" borderId="13" xfId="52" applyNumberFormat="1" applyFont="1" applyFill="1" applyBorder="1" applyAlignment="1" applyProtection="1">
      <alignment horizontal="right" vertical="center"/>
      <protection hidden="1" locked="0"/>
    </xf>
    <xf numFmtId="0" fontId="13" fillId="40" borderId="161" xfId="0" applyFont="1" applyFill="1" applyBorder="1" applyAlignment="1" applyProtection="1">
      <alignment horizontal="justify" vertical="center" wrapText="1"/>
      <protection/>
    </xf>
    <xf numFmtId="0" fontId="13" fillId="40" borderId="0" xfId="0" applyFont="1" applyFill="1" applyBorder="1" applyAlignment="1" applyProtection="1">
      <alignment horizontal="justify" vertical="center" wrapText="1"/>
      <protection/>
    </xf>
    <xf numFmtId="0" fontId="13" fillId="40" borderId="40" xfId="0" applyFont="1" applyFill="1" applyBorder="1" applyAlignment="1" applyProtection="1">
      <alignment horizontal="justify" vertical="center" wrapText="1"/>
      <protection/>
    </xf>
    <xf numFmtId="3" fontId="19" fillId="40" borderId="0" xfId="52" applyNumberFormat="1" applyFont="1" applyFill="1" applyBorder="1" applyAlignment="1" applyProtection="1">
      <alignment horizontal="right" vertical="center"/>
      <protection hidden="1" locked="0"/>
    </xf>
    <xf numFmtId="3" fontId="19" fillId="40" borderId="0" xfId="0" applyNumberFormat="1" applyFont="1" applyFill="1" applyAlignment="1" applyProtection="1">
      <alignment vertical="center"/>
      <protection hidden="1" locked="0"/>
    </xf>
    <xf numFmtId="3" fontId="19" fillId="40" borderId="24" xfId="0" applyNumberFormat="1" applyFont="1" applyFill="1" applyBorder="1" applyAlignment="1" applyProtection="1">
      <alignment vertical="center"/>
      <protection hidden="1" locked="0"/>
    </xf>
    <xf numFmtId="38" fontId="14" fillId="0" borderId="0" xfId="52" applyNumberFormat="1" applyFont="1" applyFill="1" applyBorder="1" applyAlignment="1">
      <alignment horizontal="right"/>
    </xf>
    <xf numFmtId="38" fontId="15" fillId="0" borderId="0" xfId="52" applyNumberFormat="1" applyFont="1" applyFill="1" applyBorder="1" applyAlignment="1">
      <alignment horizontal="right"/>
    </xf>
    <xf numFmtId="38" fontId="20" fillId="0" borderId="11" xfId="52" applyNumberFormat="1" applyFont="1" applyFill="1" applyBorder="1" applyAlignment="1">
      <alignment horizontal="right"/>
    </xf>
    <xf numFmtId="0" fontId="13" fillId="37" borderId="161" xfId="0" applyFont="1" applyFill="1" applyBorder="1" applyAlignment="1" applyProtection="1">
      <alignment horizontal="justify" vertical="center" wrapText="1"/>
      <protection/>
    </xf>
    <xf numFmtId="0" fontId="13" fillId="37" borderId="0" xfId="0" applyFont="1" applyFill="1" applyBorder="1" applyAlignment="1" applyProtection="1">
      <alignment horizontal="justify" vertical="center" wrapText="1"/>
      <protection/>
    </xf>
    <xf numFmtId="0" fontId="13" fillId="37" borderId="40" xfId="0" applyFont="1" applyFill="1" applyBorder="1" applyAlignment="1" applyProtection="1">
      <alignment horizontal="justify" vertical="center" wrapText="1"/>
      <protection/>
    </xf>
    <xf numFmtId="0" fontId="13" fillId="40" borderId="165" xfId="0" applyFont="1" applyFill="1" applyBorder="1" applyAlignment="1">
      <alignment horizontal="left" vertical="center" wrapText="1"/>
    </xf>
    <xf numFmtId="0" fontId="12" fillId="40" borderId="11" xfId="0" applyFont="1" applyFill="1" applyBorder="1" applyAlignment="1">
      <alignment horizontal="left" vertical="center" wrapText="1"/>
    </xf>
    <xf numFmtId="0" fontId="12" fillId="40" borderId="29" xfId="0" applyFont="1" applyFill="1" applyBorder="1" applyAlignment="1">
      <alignment horizontal="left" vertical="center" wrapText="1"/>
    </xf>
    <xf numFmtId="0" fontId="13" fillId="40" borderId="166" xfId="0" applyFont="1" applyFill="1" applyBorder="1" applyAlignment="1">
      <alignment horizontal="justify" vertical="center" wrapText="1"/>
    </xf>
    <xf numFmtId="0" fontId="12" fillId="40" borderId="12" xfId="0" applyFont="1" applyFill="1" applyBorder="1" applyAlignment="1">
      <alignment horizontal="justify" vertical="center" wrapText="1"/>
    </xf>
    <xf numFmtId="0" fontId="12" fillId="40" borderId="157" xfId="0" applyFont="1" applyFill="1" applyBorder="1" applyAlignment="1">
      <alignment horizontal="justify" vertical="center" wrapText="1"/>
    </xf>
    <xf numFmtId="0" fontId="13" fillId="36" borderId="167" xfId="0" applyFont="1" applyFill="1" applyBorder="1" applyAlignment="1">
      <alignment horizontal="center" vertical="center" textRotation="90" wrapText="1"/>
    </xf>
    <xf numFmtId="0" fontId="13" fillId="36" borderId="168" xfId="0" applyFont="1" applyFill="1" applyBorder="1" applyAlignment="1">
      <alignment horizontal="center" vertical="center" textRotation="90" wrapText="1"/>
    </xf>
    <xf numFmtId="0" fontId="13" fillId="36" borderId="17" xfId="0" applyFont="1" applyFill="1" applyBorder="1" applyAlignment="1">
      <alignment horizontal="center" vertical="center" textRotation="90" wrapText="1"/>
    </xf>
    <xf numFmtId="0" fontId="13" fillId="36" borderId="40" xfId="0" applyFont="1" applyFill="1" applyBorder="1" applyAlignment="1">
      <alignment horizontal="center" vertical="center" textRotation="90" wrapText="1"/>
    </xf>
    <xf numFmtId="0" fontId="13" fillId="36" borderId="22" xfId="0" applyFont="1" applyFill="1" applyBorder="1" applyAlignment="1">
      <alignment horizontal="center" vertical="center" textRotation="90" wrapText="1"/>
    </xf>
    <xf numFmtId="0" fontId="13" fillId="36" borderId="27" xfId="0" applyFont="1" applyFill="1" applyBorder="1" applyAlignment="1">
      <alignment horizontal="center" vertical="center" textRotation="90" wrapText="1"/>
    </xf>
    <xf numFmtId="0" fontId="12" fillId="0" borderId="69" xfId="0" applyFont="1" applyFill="1" applyBorder="1" applyAlignment="1">
      <alignment horizontal="justify" vertical="center" wrapText="1"/>
    </xf>
    <xf numFmtId="0" fontId="12" fillId="0" borderId="0" xfId="0" applyFont="1" applyFill="1" applyAlignment="1">
      <alignment horizontal="justify" vertical="center" wrapText="1"/>
    </xf>
    <xf numFmtId="0" fontId="12" fillId="0" borderId="156" xfId="0" applyFont="1" applyFill="1" applyBorder="1" applyAlignment="1">
      <alignment horizontal="justify" vertical="center" wrapText="1"/>
    </xf>
    <xf numFmtId="0" fontId="12" fillId="40" borderId="69" xfId="0" applyFont="1" applyFill="1" applyBorder="1" applyAlignment="1">
      <alignment horizontal="justify" vertical="center" wrapText="1"/>
    </xf>
    <xf numFmtId="0" fontId="12" fillId="40" borderId="0" xfId="0" applyFont="1" applyFill="1" applyAlignment="1">
      <alignment horizontal="justify" vertical="center" wrapText="1"/>
    </xf>
    <xf numFmtId="0" fontId="12" fillId="40" borderId="156" xfId="0" applyFont="1" applyFill="1" applyBorder="1" applyAlignment="1">
      <alignment horizontal="justify" vertical="center" wrapText="1"/>
    </xf>
    <xf numFmtId="0" fontId="13" fillId="0" borderId="41" xfId="0" applyFont="1" applyBorder="1" applyAlignment="1">
      <alignment horizontal="center" vertical="center" textRotation="90" wrapText="1"/>
    </xf>
    <xf numFmtId="0" fontId="13" fillId="0" borderId="169" xfId="0" applyFont="1" applyBorder="1" applyAlignment="1">
      <alignment horizontal="center" vertical="center" textRotation="90" wrapText="1"/>
    </xf>
    <xf numFmtId="0" fontId="13" fillId="0" borderId="23" xfId="0" applyFont="1" applyBorder="1" applyAlignment="1">
      <alignment horizontal="center" vertical="center" textRotation="90" wrapText="1"/>
    </xf>
    <xf numFmtId="0" fontId="13" fillId="0" borderId="67" xfId="0" applyFont="1" applyBorder="1" applyAlignment="1">
      <alignment horizontal="center" vertical="center" textRotation="90" wrapText="1"/>
    </xf>
    <xf numFmtId="0" fontId="13" fillId="0" borderId="43" xfId="0" applyFont="1" applyBorder="1" applyAlignment="1">
      <alignment horizontal="center" vertical="center" textRotation="90" wrapText="1"/>
    </xf>
    <xf numFmtId="0" fontId="13" fillId="0" borderId="170" xfId="0" applyFont="1" applyBorder="1" applyAlignment="1">
      <alignment horizontal="center" vertical="center" textRotation="90" wrapText="1"/>
    </xf>
    <xf numFmtId="0" fontId="8" fillId="0" borderId="23" xfId="0" applyFont="1" applyFill="1" applyBorder="1" applyAlignment="1">
      <alignment horizontal="center" vertical="center" textRotation="90" wrapText="1"/>
    </xf>
    <xf numFmtId="0" fontId="8" fillId="0" borderId="0" xfId="0" applyFont="1" applyFill="1" applyBorder="1" applyAlignment="1">
      <alignment horizontal="center" vertical="center" textRotation="90" wrapText="1"/>
    </xf>
    <xf numFmtId="0" fontId="8" fillId="0" borderId="43" xfId="0" applyFont="1" applyFill="1" applyBorder="1" applyAlignment="1">
      <alignment horizontal="center" vertical="center" textRotation="90" wrapText="1"/>
    </xf>
    <xf numFmtId="0" fontId="8" fillId="0" borderId="12" xfId="0" applyFont="1" applyFill="1" applyBorder="1" applyAlignment="1">
      <alignment horizontal="center" vertical="center" textRotation="90" wrapText="1"/>
    </xf>
    <xf numFmtId="0" fontId="12" fillId="40" borderId="69" xfId="0" applyFont="1" applyFill="1" applyBorder="1" applyAlignment="1">
      <alignment horizontal="left" vertical="center" wrapText="1"/>
    </xf>
    <xf numFmtId="0" fontId="12" fillId="0" borderId="165" xfId="0" applyFont="1" applyFill="1" applyBorder="1" applyAlignment="1">
      <alignment horizontal="justify" vertical="center" wrapText="1"/>
    </xf>
    <xf numFmtId="0" fontId="12" fillId="0" borderId="11" xfId="0" applyFont="1" applyFill="1" applyBorder="1" applyAlignment="1">
      <alignment horizontal="justify" vertical="center" wrapText="1"/>
    </xf>
    <xf numFmtId="0" fontId="12" fillId="0" borderId="29" xfId="0" applyFont="1" applyFill="1" applyBorder="1" applyAlignment="1">
      <alignment horizontal="justify" vertical="center" wrapText="1"/>
    </xf>
    <xf numFmtId="3" fontId="23" fillId="0" borderId="25" xfId="52" applyNumberFormat="1" applyFont="1" applyFill="1" applyBorder="1" applyAlignment="1" applyProtection="1">
      <alignment horizontal="right" vertical="center"/>
      <protection hidden="1" locked="0"/>
    </xf>
    <xf numFmtId="3" fontId="23" fillId="0" borderId="19" xfId="52" applyNumberFormat="1" applyFont="1" applyFill="1" applyBorder="1" applyAlignment="1" applyProtection="1">
      <alignment horizontal="right" vertical="center"/>
      <protection hidden="1" locked="0"/>
    </xf>
    <xf numFmtId="3" fontId="23" fillId="37" borderId="25" xfId="52" applyNumberFormat="1" applyFont="1" applyFill="1" applyBorder="1" applyAlignment="1" applyProtection="1">
      <alignment horizontal="right" vertical="center"/>
      <protection hidden="1" locked="0"/>
    </xf>
    <xf numFmtId="3" fontId="23" fillId="37" borderId="0" xfId="52" applyNumberFormat="1" applyFont="1" applyFill="1" applyBorder="1" applyAlignment="1" applyProtection="1">
      <alignment horizontal="right" vertical="center"/>
      <protection hidden="1" locked="0"/>
    </xf>
    <xf numFmtId="3" fontId="23" fillId="37" borderId="24" xfId="52" applyNumberFormat="1" applyFont="1" applyFill="1" applyBorder="1" applyAlignment="1" applyProtection="1">
      <alignment horizontal="right" vertical="center"/>
      <protection hidden="1" locked="0"/>
    </xf>
    <xf numFmtId="3" fontId="19" fillId="40" borderId="25" xfId="52" applyNumberFormat="1" applyFont="1" applyFill="1" applyBorder="1" applyAlignment="1" applyProtection="1">
      <alignment horizontal="right" vertical="center"/>
      <protection hidden="1" locked="0"/>
    </xf>
    <xf numFmtId="3" fontId="19" fillId="40" borderId="24" xfId="52" applyNumberFormat="1" applyFont="1" applyFill="1" applyBorder="1" applyAlignment="1" applyProtection="1">
      <alignment horizontal="right" vertical="center"/>
      <protection hidden="1" locked="0"/>
    </xf>
    <xf numFmtId="0" fontId="8" fillId="40" borderId="161" xfId="0" applyFont="1" applyFill="1" applyBorder="1" applyAlignment="1" applyProtection="1">
      <alignment horizontal="justify" vertical="center" wrapText="1"/>
      <protection/>
    </xf>
    <xf numFmtId="0" fontId="8" fillId="40" borderId="0" xfId="0" applyFont="1" applyFill="1" applyBorder="1" applyAlignment="1" applyProtection="1">
      <alignment horizontal="justify" vertical="center" wrapText="1"/>
      <protection/>
    </xf>
    <xf numFmtId="0" fontId="8" fillId="40" borderId="40" xfId="0" applyFont="1" applyFill="1" applyBorder="1" applyAlignment="1" applyProtection="1">
      <alignment horizontal="justify" vertical="center" wrapText="1"/>
      <protection/>
    </xf>
    <xf numFmtId="0" fontId="12" fillId="37" borderId="161" xfId="0" applyFont="1" applyFill="1" applyBorder="1" applyAlignment="1" applyProtection="1">
      <alignment horizontal="justify" vertical="center" wrapText="1"/>
      <protection/>
    </xf>
    <xf numFmtId="0" fontId="12" fillId="37" borderId="0" xfId="0" applyFont="1" applyFill="1" applyBorder="1" applyAlignment="1" applyProtection="1">
      <alignment horizontal="justify" vertical="center" wrapText="1"/>
      <protection/>
    </xf>
    <xf numFmtId="0" fontId="12" fillId="37" borderId="40" xfId="0" applyFont="1" applyFill="1" applyBorder="1" applyAlignment="1" applyProtection="1">
      <alignment horizontal="justify" vertical="center" wrapText="1"/>
      <protection/>
    </xf>
    <xf numFmtId="3" fontId="19" fillId="40" borderId="171" xfId="52" applyNumberFormat="1" applyFont="1" applyFill="1" applyBorder="1" applyAlignment="1" applyProtection="1">
      <alignment horizontal="right" vertical="center"/>
      <protection hidden="1" locked="0"/>
    </xf>
    <xf numFmtId="0" fontId="13" fillId="0" borderId="172" xfId="0" applyFont="1" applyBorder="1" applyAlignment="1">
      <alignment horizontal="center" vertical="center" textRotation="90" wrapText="1"/>
    </xf>
    <xf numFmtId="0" fontId="13" fillId="0" borderId="173" xfId="0" applyFont="1" applyBorder="1" applyAlignment="1">
      <alignment horizontal="center" vertical="center" textRotation="90" wrapText="1"/>
    </xf>
    <xf numFmtId="0" fontId="13" fillId="40" borderId="174" xfId="0" applyFont="1" applyFill="1" applyBorder="1" applyAlignment="1" applyProtection="1">
      <alignment horizontal="justify" vertical="center" wrapText="1"/>
      <protection/>
    </xf>
    <xf numFmtId="0" fontId="13" fillId="40" borderId="11" xfId="0" applyFont="1" applyFill="1" applyBorder="1" applyAlignment="1" applyProtection="1">
      <alignment horizontal="justify" vertical="center" wrapText="1"/>
      <protection/>
    </xf>
    <xf numFmtId="0" fontId="13" fillId="40" borderId="168" xfId="0" applyFont="1" applyFill="1" applyBorder="1" applyAlignment="1" applyProtection="1">
      <alignment horizontal="justify" vertical="center" wrapText="1"/>
      <protection/>
    </xf>
    <xf numFmtId="0" fontId="12" fillId="0" borderId="0" xfId="0" applyFont="1" applyFill="1" applyBorder="1" applyAlignment="1">
      <alignment horizontal="justify" vertical="center" wrapText="1"/>
    </xf>
    <xf numFmtId="0" fontId="13" fillId="0" borderId="166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12" fillId="0" borderId="157" xfId="0" applyFont="1" applyFill="1" applyBorder="1" applyAlignment="1">
      <alignment horizontal="left" vertical="center" wrapText="1"/>
    </xf>
    <xf numFmtId="0" fontId="13" fillId="40" borderId="69" xfId="0" applyFont="1" applyFill="1" applyBorder="1" applyAlignment="1">
      <alignment horizontal="justify" vertical="center" wrapText="1"/>
    </xf>
    <xf numFmtId="0" fontId="13" fillId="0" borderId="17" xfId="0" applyFont="1" applyBorder="1" applyAlignment="1">
      <alignment horizontal="center" vertical="center" textRotation="90" wrapText="1"/>
    </xf>
    <xf numFmtId="0" fontId="13" fillId="0" borderId="40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3" fillId="0" borderId="148" xfId="0" applyFont="1" applyBorder="1" applyAlignment="1">
      <alignment horizontal="center" vertical="center" textRotation="90" wrapText="1"/>
    </xf>
    <xf numFmtId="0" fontId="12" fillId="40" borderId="165" xfId="0" applyFont="1" applyFill="1" applyBorder="1" applyAlignment="1">
      <alignment horizontal="left" vertical="center"/>
    </xf>
    <xf numFmtId="0" fontId="12" fillId="40" borderId="11" xfId="0" applyFont="1" applyFill="1" applyBorder="1" applyAlignment="1">
      <alignment horizontal="left" vertical="center"/>
    </xf>
    <xf numFmtId="0" fontId="12" fillId="40" borderId="29" xfId="0" applyFont="1" applyFill="1" applyBorder="1" applyAlignment="1">
      <alignment horizontal="left" vertical="center"/>
    </xf>
    <xf numFmtId="3" fontId="19" fillId="37" borderId="158" xfId="52" applyNumberFormat="1" applyFont="1" applyFill="1" applyBorder="1" applyAlignment="1" applyProtection="1">
      <alignment horizontal="right" vertical="center"/>
      <protection hidden="1" locked="0"/>
    </xf>
    <xf numFmtId="3" fontId="19" fillId="37" borderId="12" xfId="52" applyNumberFormat="1" applyFont="1" applyFill="1" applyBorder="1" applyAlignment="1" applyProtection="1">
      <alignment horizontal="right" vertical="center"/>
      <protection hidden="1" locked="0"/>
    </xf>
    <xf numFmtId="3" fontId="19" fillId="37" borderId="13" xfId="52" applyNumberFormat="1" applyFont="1" applyFill="1" applyBorder="1" applyAlignment="1" applyProtection="1">
      <alignment horizontal="right" vertical="center"/>
      <protection hidden="1" locked="0"/>
    </xf>
    <xf numFmtId="3" fontId="19" fillId="37" borderId="25" xfId="52" applyNumberFormat="1" applyFont="1" applyFill="1" applyBorder="1" applyAlignment="1" applyProtection="1">
      <alignment horizontal="right" vertical="center"/>
      <protection hidden="1" locked="0"/>
    </xf>
    <xf numFmtId="3" fontId="19" fillId="37" borderId="0" xfId="52" applyNumberFormat="1" applyFont="1" applyFill="1" applyBorder="1" applyAlignment="1" applyProtection="1">
      <alignment horizontal="right" vertical="center"/>
      <protection hidden="1" locked="0"/>
    </xf>
    <xf numFmtId="3" fontId="19" fillId="37" borderId="24" xfId="52" applyNumberFormat="1" applyFont="1" applyFill="1" applyBorder="1" applyAlignment="1" applyProtection="1">
      <alignment horizontal="right" vertical="center"/>
      <protection hidden="1" locked="0"/>
    </xf>
    <xf numFmtId="0" fontId="13" fillId="0" borderId="69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left" vertical="center" wrapText="1"/>
    </xf>
    <xf numFmtId="0" fontId="12" fillId="0" borderId="156" xfId="0" applyFont="1" applyFill="1" applyBorder="1" applyAlignment="1">
      <alignment horizontal="left" vertical="center" wrapText="1"/>
    </xf>
    <xf numFmtId="0" fontId="12" fillId="40" borderId="0" xfId="0" applyFont="1" applyFill="1" applyAlignment="1">
      <alignment horizontal="left" vertical="center" wrapText="1"/>
    </xf>
    <xf numFmtId="0" fontId="12" fillId="40" borderId="156" xfId="0" applyFont="1" applyFill="1" applyBorder="1" applyAlignment="1">
      <alignment horizontal="left" vertical="center" wrapText="1"/>
    </xf>
    <xf numFmtId="0" fontId="13" fillId="0" borderId="29" xfId="0" applyFont="1" applyBorder="1" applyAlignment="1">
      <alignment horizontal="center" vertical="center" textRotation="90" wrapText="1"/>
    </xf>
    <xf numFmtId="0" fontId="13" fillId="0" borderId="156" xfId="0" applyFont="1" applyBorder="1" applyAlignment="1">
      <alignment horizontal="center" vertical="center" textRotation="90" wrapText="1"/>
    </xf>
    <xf numFmtId="0" fontId="13" fillId="0" borderId="166" xfId="0" applyFont="1" applyFill="1" applyBorder="1" applyAlignment="1">
      <alignment horizontal="justify" vertical="center" wrapText="1"/>
    </xf>
    <xf numFmtId="0" fontId="12" fillId="0" borderId="12" xfId="0" applyFont="1" applyFill="1" applyBorder="1" applyAlignment="1">
      <alignment horizontal="justify" vertical="center" wrapText="1"/>
    </xf>
    <xf numFmtId="0" fontId="12" fillId="0" borderId="157" xfId="0" applyFont="1" applyFill="1" applyBorder="1" applyAlignment="1">
      <alignment horizontal="justify" vertical="center" wrapText="1"/>
    </xf>
    <xf numFmtId="0" fontId="17" fillId="35" borderId="0" xfId="0" applyFont="1" applyFill="1" applyAlignment="1">
      <alignment horizontal="center"/>
    </xf>
    <xf numFmtId="0" fontId="8" fillId="42" borderId="17" xfId="0" applyFont="1" applyFill="1" applyBorder="1" applyAlignment="1">
      <alignment horizontal="center" vertical="center" wrapText="1"/>
    </xf>
    <xf numFmtId="0" fontId="8" fillId="42" borderId="0" xfId="0" applyFont="1" applyFill="1" applyBorder="1" applyAlignment="1">
      <alignment horizontal="center" vertical="center" wrapText="1"/>
    </xf>
    <xf numFmtId="0" fontId="8" fillId="37" borderId="161" xfId="0" applyFont="1" applyFill="1" applyBorder="1" applyAlignment="1" applyProtection="1">
      <alignment horizontal="justify" vertical="center" wrapText="1"/>
      <protection/>
    </xf>
    <xf numFmtId="0" fontId="8" fillId="37" borderId="0" xfId="0" applyFont="1" applyFill="1" applyBorder="1" applyAlignment="1" applyProtection="1">
      <alignment horizontal="justify" vertical="center" wrapText="1"/>
      <protection/>
    </xf>
    <xf numFmtId="0" fontId="8" fillId="37" borderId="40" xfId="0" applyFont="1" applyFill="1" applyBorder="1" applyAlignment="1" applyProtection="1">
      <alignment horizontal="justify" vertical="center" wrapText="1"/>
      <protection/>
    </xf>
    <xf numFmtId="0" fontId="10" fillId="0" borderId="11" xfId="0" applyFont="1" applyFill="1" applyBorder="1" applyAlignment="1">
      <alignment horizontal="justify" vertical="justify" wrapText="1"/>
    </xf>
    <xf numFmtId="0" fontId="30" fillId="0" borderId="175" xfId="0" applyFont="1" applyFill="1" applyBorder="1" applyAlignment="1">
      <alignment horizontal="justify" vertical="justify" wrapText="1"/>
    </xf>
    <xf numFmtId="0" fontId="9" fillId="0" borderId="0" xfId="0" applyFont="1" applyFill="1" applyBorder="1" applyAlignment="1" applyProtection="1">
      <alignment horizontal="center" vertical="center"/>
      <protection hidden="1" locked="0"/>
    </xf>
    <xf numFmtId="0" fontId="9" fillId="0" borderId="19" xfId="0" applyFont="1" applyFill="1" applyBorder="1" applyAlignment="1" applyProtection="1">
      <alignment horizontal="center" vertical="center"/>
      <protection hidden="1" locked="0"/>
    </xf>
    <xf numFmtId="0" fontId="26" fillId="0" borderId="26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6" fillId="0" borderId="21" xfId="0" applyFont="1" applyBorder="1" applyAlignment="1">
      <alignment horizontal="center"/>
    </xf>
    <xf numFmtId="0" fontId="26" fillId="0" borderId="25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19" xfId="0" applyFont="1" applyBorder="1" applyAlignment="1">
      <alignment horizontal="center"/>
    </xf>
    <xf numFmtId="0" fontId="13" fillId="37" borderId="159" xfId="0" applyFont="1" applyFill="1" applyBorder="1" applyAlignment="1" applyProtection="1">
      <alignment horizontal="justify" vertical="center" wrapText="1"/>
      <protection/>
    </xf>
    <xf numFmtId="0" fontId="8" fillId="37" borderId="12" xfId="0" applyFont="1" applyFill="1" applyBorder="1" applyAlignment="1" applyProtection="1">
      <alignment horizontal="justify" vertical="center" wrapText="1"/>
      <protection/>
    </xf>
    <xf numFmtId="0" fontId="8" fillId="37" borderId="160" xfId="0" applyFont="1" applyFill="1" applyBorder="1" applyAlignment="1" applyProtection="1">
      <alignment horizontal="justify" vertical="center" wrapText="1"/>
      <protection/>
    </xf>
    <xf numFmtId="0" fontId="8" fillId="40" borderId="161" xfId="0" applyFont="1" applyFill="1" applyBorder="1" applyAlignment="1" applyProtection="1">
      <alignment horizontal="left" vertical="center" wrapText="1"/>
      <protection/>
    </xf>
    <xf numFmtId="0" fontId="8" fillId="40" borderId="0" xfId="0" applyFont="1" applyFill="1" applyBorder="1" applyAlignment="1" applyProtection="1">
      <alignment horizontal="left" vertical="center" wrapText="1"/>
      <protection/>
    </xf>
    <xf numFmtId="0" fontId="8" fillId="40" borderId="40" xfId="0" applyFont="1" applyFill="1" applyBorder="1" applyAlignment="1" applyProtection="1">
      <alignment horizontal="left" vertical="center" wrapText="1"/>
      <protection/>
    </xf>
    <xf numFmtId="0" fontId="9" fillId="33" borderId="25" xfId="0" applyFont="1" applyFill="1" applyBorder="1" applyAlignment="1" applyProtection="1">
      <alignment horizontal="center" vertical="top"/>
      <protection hidden="1" locked="0"/>
    </xf>
    <xf numFmtId="0" fontId="9" fillId="33" borderId="0" xfId="0" applyFont="1" applyFill="1" applyBorder="1" applyAlignment="1" applyProtection="1">
      <alignment horizontal="center" vertical="top"/>
      <protection hidden="1" locked="0"/>
    </xf>
    <xf numFmtId="0" fontId="9" fillId="33" borderId="26" xfId="0" applyFont="1" applyFill="1" applyBorder="1" applyAlignment="1" applyProtection="1">
      <alignment horizontal="center" vertical="top"/>
      <protection hidden="1" locked="0"/>
    </xf>
    <xf numFmtId="0" fontId="9" fillId="33" borderId="10" xfId="0" applyFont="1" applyFill="1" applyBorder="1" applyAlignment="1" applyProtection="1">
      <alignment horizontal="center" vertical="top"/>
      <protection hidden="1" locked="0"/>
    </xf>
    <xf numFmtId="0" fontId="9" fillId="33" borderId="156" xfId="0" applyFont="1" applyFill="1" applyBorder="1" applyAlignment="1">
      <alignment horizontal="center" vertical="center"/>
    </xf>
    <xf numFmtId="0" fontId="9" fillId="33" borderId="176" xfId="0" applyFont="1" applyFill="1" applyBorder="1" applyAlignment="1">
      <alignment horizontal="center" vertical="center"/>
    </xf>
    <xf numFmtId="0" fontId="13" fillId="0" borderId="69" xfId="0" applyFont="1" applyFill="1" applyBorder="1" applyAlignment="1">
      <alignment horizontal="justify" vertical="center" wrapText="1"/>
    </xf>
    <xf numFmtId="38" fontId="15" fillId="0" borderId="12" xfId="52" applyNumberFormat="1" applyFont="1" applyFill="1" applyBorder="1" applyAlignment="1">
      <alignment horizontal="right"/>
    </xf>
    <xf numFmtId="0" fontId="78" fillId="0" borderId="31" xfId="0" applyFont="1" applyFill="1" applyBorder="1" applyAlignment="1">
      <alignment horizontal="center"/>
    </xf>
    <xf numFmtId="0" fontId="78" fillId="0" borderId="15" xfId="0" applyFont="1" applyFill="1" applyBorder="1" applyAlignment="1">
      <alignment horizontal="center"/>
    </xf>
    <xf numFmtId="0" fontId="24" fillId="0" borderId="17" xfId="48" applyFont="1" applyFill="1" applyBorder="1" applyAlignment="1" applyProtection="1">
      <alignment horizontal="center"/>
      <protection/>
    </xf>
    <xf numFmtId="0" fontId="24" fillId="0" borderId="0" xfId="48" applyFont="1" applyFill="1" applyBorder="1" applyAlignment="1" applyProtection="1">
      <alignment horizontal="center"/>
      <protection/>
    </xf>
    <xf numFmtId="0" fontId="8" fillId="0" borderId="17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25" fillId="0" borderId="25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19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35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68" fillId="3" borderId="76" xfId="0" applyFont="1" applyFill="1" applyBorder="1" applyAlignment="1">
      <alignment horizontal="center" vertical="center" wrapText="1"/>
    </xf>
    <xf numFmtId="0" fontId="168" fillId="3" borderId="177" xfId="0" applyFont="1" applyFill="1" applyBorder="1" applyAlignment="1">
      <alignment horizontal="center" vertical="center" wrapText="1"/>
    </xf>
    <xf numFmtId="0" fontId="31" fillId="378" borderId="57" xfId="0" applyFont="1" applyFill="1" applyBorder="1" applyAlignment="1">
      <alignment horizontal="center" vertical="center"/>
    </xf>
    <xf numFmtId="0" fontId="121" fillId="270" borderId="178" xfId="0" applyFont="1" applyFill="1" applyBorder="1" applyAlignment="1">
      <alignment horizontal="justify" vertical="top" wrapText="1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0" xfId="37"/>
    <cellStyle name="Currency0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uro" xfId="47"/>
    <cellStyle name="Hyperlink" xfId="48"/>
    <cellStyle name="Hipervínculo 2" xfId="49"/>
    <cellStyle name="Followed Hyperlink" xfId="50"/>
    <cellStyle name="Incorrecto" xfId="51"/>
    <cellStyle name="Comma" xfId="52"/>
    <cellStyle name="Comma [0]" xfId="53"/>
    <cellStyle name="Currency" xfId="54"/>
    <cellStyle name="Currency [0]" xfId="55"/>
    <cellStyle name="Moneda 2" xfId="56"/>
    <cellStyle name="Neutral" xfId="57"/>
    <cellStyle name="Normal 2" xfId="58"/>
    <cellStyle name="Normal_MODRPN96" xfId="59"/>
    <cellStyle name="Notas" xfId="60"/>
    <cellStyle name="Percent" xfId="61"/>
    <cellStyle name="Porcentual 2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2400300</xdr:colOff>
      <xdr:row>29</xdr:row>
      <xdr:rowOff>104775</xdr:rowOff>
    </xdr:from>
    <xdr:to>
      <xdr:col>1</xdr:col>
      <xdr:colOff>3067050</xdr:colOff>
      <xdr:row>31</xdr:row>
      <xdr:rowOff>9525</xdr:rowOff>
    </xdr:to>
    <xdr:sp>
      <xdr:nvSpPr>
        <xdr:cNvPr id="1" name="1 Rectángulo redondeado"/>
        <xdr:cNvSpPr>
          <a:spLocks/>
        </xdr:cNvSpPr>
      </xdr:nvSpPr>
      <xdr:spPr>
        <a:xfrm>
          <a:off x="2590800" y="8896350"/>
          <a:ext cx="657225" cy="171450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PT</a:t>
          </a:r>
        </a:p>
      </xdr:txBody>
    </xdr:sp>
    <xdr:clientData/>
  </xdr:twoCellAnchor>
  <xdr:twoCellAnchor>
    <xdr:from>
      <xdr:col>1</xdr:col>
      <xdr:colOff>3524250</xdr:colOff>
      <xdr:row>28</xdr:row>
      <xdr:rowOff>9525</xdr:rowOff>
    </xdr:from>
    <xdr:to>
      <xdr:col>1</xdr:col>
      <xdr:colOff>4191000</xdr:colOff>
      <xdr:row>29</xdr:row>
      <xdr:rowOff>76200</xdr:rowOff>
    </xdr:to>
    <xdr:sp>
      <xdr:nvSpPr>
        <xdr:cNvPr id="2" name="2 Rectángulo redondeado"/>
        <xdr:cNvSpPr>
          <a:spLocks/>
        </xdr:cNvSpPr>
      </xdr:nvSpPr>
      <xdr:spPr>
        <a:xfrm>
          <a:off x="3714750" y="8667750"/>
          <a:ext cx="666750" cy="200025"/>
        </a:xfrm>
        <a:prstGeom prst="roundRect">
          <a:avLst/>
        </a:prstGeom>
        <a:solidFill>
          <a:srgbClr val="BFBFB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HT</a:t>
          </a:r>
        </a:p>
      </xdr:txBody>
    </xdr:sp>
    <xdr:clientData/>
  </xdr:twoCellAnchor>
  <xdr:twoCellAnchor>
    <xdr:from>
      <xdr:col>1</xdr:col>
      <xdr:colOff>3524250</xdr:colOff>
      <xdr:row>31</xdr:row>
      <xdr:rowOff>47625</xdr:rowOff>
    </xdr:from>
    <xdr:to>
      <xdr:col>1</xdr:col>
      <xdr:colOff>4191000</xdr:colOff>
      <xdr:row>32</xdr:row>
      <xdr:rowOff>85725</xdr:rowOff>
    </xdr:to>
    <xdr:sp>
      <xdr:nvSpPr>
        <xdr:cNvPr id="3" name="3 Rectángulo redondeado"/>
        <xdr:cNvSpPr>
          <a:spLocks/>
        </xdr:cNvSpPr>
      </xdr:nvSpPr>
      <xdr:spPr>
        <a:xfrm>
          <a:off x="3714750" y="9105900"/>
          <a:ext cx="666750" cy="171450"/>
        </a:xfrm>
        <a:prstGeom prst="roundRect">
          <a:avLst/>
        </a:prstGeom>
        <a:solidFill>
          <a:srgbClr val="FF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AN</a:t>
          </a:r>
        </a:p>
      </xdr:txBody>
    </xdr:sp>
    <xdr:clientData/>
  </xdr:twoCellAnchor>
  <xdr:twoCellAnchor>
    <xdr:from>
      <xdr:col>1</xdr:col>
      <xdr:colOff>4667250</xdr:colOff>
      <xdr:row>29</xdr:row>
      <xdr:rowOff>123825</xdr:rowOff>
    </xdr:from>
    <xdr:to>
      <xdr:col>1</xdr:col>
      <xdr:colOff>5334000</xdr:colOff>
      <xdr:row>31</xdr:row>
      <xdr:rowOff>9525</xdr:rowOff>
    </xdr:to>
    <xdr:sp>
      <xdr:nvSpPr>
        <xdr:cNvPr id="4" name="4 Rectángulo redondeado"/>
        <xdr:cNvSpPr>
          <a:spLocks/>
        </xdr:cNvSpPr>
      </xdr:nvSpPr>
      <xdr:spPr>
        <a:xfrm>
          <a:off x="4857750" y="8915400"/>
          <a:ext cx="657225" cy="152400"/>
        </a:xfrm>
        <a:prstGeom prst="roundRect">
          <a:avLst/>
        </a:prstGeom>
        <a:solidFill>
          <a:srgbClr val="77933C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F7</a:t>
          </a:r>
        </a:p>
      </xdr:txBody>
    </xdr:sp>
    <xdr:clientData/>
  </xdr:twoCellAnchor>
  <xdr:twoCellAnchor>
    <xdr:from>
      <xdr:col>1</xdr:col>
      <xdr:colOff>2733675</xdr:colOff>
      <xdr:row>31</xdr:row>
      <xdr:rowOff>9525</xdr:rowOff>
    </xdr:from>
    <xdr:to>
      <xdr:col>1</xdr:col>
      <xdr:colOff>3524250</xdr:colOff>
      <xdr:row>31</xdr:row>
      <xdr:rowOff>133350</xdr:rowOff>
    </xdr:to>
    <xdr:sp>
      <xdr:nvSpPr>
        <xdr:cNvPr id="5" name="8 Forma"/>
        <xdr:cNvSpPr>
          <a:spLocks/>
        </xdr:cNvSpPr>
      </xdr:nvSpPr>
      <xdr:spPr>
        <a:xfrm rot="16200000" flipH="1">
          <a:off x="2924175" y="9067800"/>
          <a:ext cx="790575" cy="123825"/>
        </a:xfrm>
        <a:prstGeom prst="bentConnector2">
          <a:avLst/>
        </a:prstGeom>
        <a:noFill/>
        <a:ln w="254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</xdr:col>
      <xdr:colOff>2733675</xdr:colOff>
      <xdr:row>28</xdr:row>
      <xdr:rowOff>114300</xdr:rowOff>
    </xdr:from>
    <xdr:to>
      <xdr:col>1</xdr:col>
      <xdr:colOff>3524250</xdr:colOff>
      <xdr:row>29</xdr:row>
      <xdr:rowOff>104775</xdr:rowOff>
    </xdr:to>
    <xdr:sp>
      <xdr:nvSpPr>
        <xdr:cNvPr id="6" name="10 Forma"/>
        <xdr:cNvSpPr>
          <a:spLocks/>
        </xdr:cNvSpPr>
      </xdr:nvSpPr>
      <xdr:spPr>
        <a:xfrm rot="5400000" flipH="1" flipV="1">
          <a:off x="2924175" y="8772525"/>
          <a:ext cx="790575" cy="123825"/>
        </a:xfrm>
        <a:prstGeom prst="bentConnector2">
          <a:avLst/>
        </a:prstGeom>
        <a:noFill/>
        <a:ln w="254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</xdr:col>
      <xdr:colOff>3857625</xdr:colOff>
      <xdr:row>29</xdr:row>
      <xdr:rowOff>76200</xdr:rowOff>
    </xdr:from>
    <xdr:to>
      <xdr:col>1</xdr:col>
      <xdr:colOff>3857625</xdr:colOff>
      <xdr:row>31</xdr:row>
      <xdr:rowOff>47625</xdr:rowOff>
    </xdr:to>
    <xdr:sp>
      <xdr:nvSpPr>
        <xdr:cNvPr id="7" name="14 Conector recto de flecha"/>
        <xdr:cNvSpPr>
          <a:spLocks/>
        </xdr:cNvSpPr>
      </xdr:nvSpPr>
      <xdr:spPr>
        <a:xfrm rot="5400000">
          <a:off x="4048125" y="8867775"/>
          <a:ext cx="0" cy="23812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</xdr:col>
      <xdr:colOff>4191000</xdr:colOff>
      <xdr:row>28</xdr:row>
      <xdr:rowOff>114300</xdr:rowOff>
    </xdr:from>
    <xdr:to>
      <xdr:col>1</xdr:col>
      <xdr:colOff>4667250</xdr:colOff>
      <xdr:row>30</xdr:row>
      <xdr:rowOff>57150</xdr:rowOff>
    </xdr:to>
    <xdr:sp>
      <xdr:nvSpPr>
        <xdr:cNvPr id="8" name="16 Forma"/>
        <xdr:cNvSpPr>
          <a:spLocks/>
        </xdr:cNvSpPr>
      </xdr:nvSpPr>
      <xdr:spPr>
        <a:xfrm>
          <a:off x="4381500" y="8772525"/>
          <a:ext cx="476250" cy="209550"/>
        </a:xfrm>
        <a:prstGeom prst="bentConnector3">
          <a:avLst/>
        </a:prstGeom>
        <a:noFill/>
        <a:ln w="254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18</xdr:col>
      <xdr:colOff>152400</xdr:colOff>
      <xdr:row>18</xdr:row>
      <xdr:rowOff>85725</xdr:rowOff>
    </xdr:from>
    <xdr:ext cx="57150" cy="161925"/>
    <xdr:sp>
      <xdr:nvSpPr>
        <xdr:cNvPr id="1" name="Text Box 1"/>
        <xdr:cNvSpPr txBox="1">
          <a:spLocks noChangeArrowheads="1"/>
        </xdr:cNvSpPr>
      </xdr:nvSpPr>
      <xdr:spPr>
        <a:xfrm>
          <a:off x="3543300" y="2876550"/>
          <a:ext cx="57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1</xdr:row>
      <xdr:rowOff>28575</xdr:rowOff>
    </xdr:from>
    <xdr:to>
      <xdr:col>9</xdr:col>
      <xdr:colOff>104775</xdr:colOff>
      <xdr:row>3</xdr:row>
      <xdr:rowOff>152400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14300"/>
          <a:ext cx="14763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45</xdr:col>
      <xdr:colOff>76200</xdr:colOff>
      <xdr:row>1</xdr:row>
      <xdr:rowOff>38100</xdr:rowOff>
    </xdr:from>
    <xdr:to>
      <xdr:col>53</xdr:col>
      <xdr:colOff>161925</xdr:colOff>
      <xdr:row>3</xdr:row>
      <xdr:rowOff>142875</xdr:rowOff>
    </xdr:to>
    <xdr:sp>
      <xdr:nvSpPr>
        <xdr:cNvPr id="2" name="Rectangle 2"/>
        <xdr:cNvSpPr>
          <a:spLocks/>
        </xdr:cNvSpPr>
      </xdr:nvSpPr>
      <xdr:spPr>
        <a:xfrm>
          <a:off x="7981950" y="123825"/>
          <a:ext cx="1485900" cy="4286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 editAs="absolute">
    <xdr:from>
      <xdr:col>8</xdr:col>
      <xdr:colOff>76200</xdr:colOff>
      <xdr:row>45</xdr:row>
      <xdr:rowOff>19050</xdr:rowOff>
    </xdr:from>
    <xdr:to>
      <xdr:col>47</xdr:col>
      <xdr:colOff>38100</xdr:colOff>
      <xdr:row>49</xdr:row>
      <xdr:rowOff>0</xdr:rowOff>
    </xdr:to>
    <xdr:pic>
      <xdr:nvPicPr>
        <xdr:cNvPr id="3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81125" y="9829800"/>
          <a:ext cx="6905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47</xdr:col>
      <xdr:colOff>104775</xdr:colOff>
      <xdr:row>1</xdr:row>
      <xdr:rowOff>66675</xdr:rowOff>
    </xdr:from>
    <xdr:to>
      <xdr:col>52</xdr:col>
      <xdr:colOff>19050</xdr:colOff>
      <xdr:row>3</xdr:row>
      <xdr:rowOff>104775</xdr:rowOff>
    </xdr:to>
    <xdr:sp>
      <xdr:nvSpPr>
        <xdr:cNvPr id="4" name="WordArt 1"/>
        <xdr:cNvSpPr>
          <a:spLocks/>
        </xdr:cNvSpPr>
      </xdr:nvSpPr>
      <xdr:spPr>
        <a:xfrm>
          <a:off x="8353425" y="152400"/>
          <a:ext cx="733425" cy="3619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210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NTA2\mgalo\Documents%20and%20Settings\CERM\Mis%20documentos\Libro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aecha15@hotmail.com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gaecha15@hotmail.com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gaecha15@hotmail.com" TargetMode="Externa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gaecha15@hotmail.com" TargetMode="External" /><Relationship Id="rId2" Type="http://schemas.openxmlformats.org/officeDocument/2006/relationships/comments" Target="../comments4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gaecha15@hotmail.com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T27"/>
  <sheetViews>
    <sheetView showGridLines="0" tabSelected="1" zoomScale="90" zoomScaleNormal="90" zoomScalePageLayoutView="0" workbookViewId="0" topLeftCell="A1">
      <selection activeCell="B9" sqref="B9"/>
    </sheetView>
  </sheetViews>
  <sheetFormatPr defaultColWidth="12" defaultRowHeight="10.5"/>
  <cols>
    <col min="1" max="1" width="3.33203125" style="476" bestFit="1" customWidth="1"/>
    <col min="2" max="2" width="150" style="408" customWidth="1"/>
    <col min="3" max="46" width="12" style="478" customWidth="1"/>
    <col min="47" max="16384" width="12" style="408" customWidth="1"/>
  </cols>
  <sheetData>
    <row r="1" ht="38.25">
      <c r="B1" s="648" t="s">
        <v>495</v>
      </c>
    </row>
    <row r="2" ht="19.5">
      <c r="B2" s="473"/>
    </row>
    <row r="3" spans="1:46" s="475" customFormat="1" ht="36">
      <c r="A3" s="477"/>
      <c r="B3" s="474" t="s">
        <v>527</v>
      </c>
      <c r="C3" s="479"/>
      <c r="D3" s="479"/>
      <c r="E3" s="479"/>
      <c r="F3" s="479"/>
      <c r="G3" s="479"/>
      <c r="H3" s="479"/>
      <c r="I3" s="479"/>
      <c r="J3" s="479"/>
      <c r="K3" s="479"/>
      <c r="L3" s="479"/>
      <c r="M3" s="479"/>
      <c r="N3" s="479"/>
      <c r="O3" s="479"/>
      <c r="P3" s="479"/>
      <c r="Q3" s="479"/>
      <c r="R3" s="479"/>
      <c r="S3" s="479"/>
      <c r="T3" s="479"/>
      <c r="U3" s="479"/>
      <c r="V3" s="479"/>
      <c r="W3" s="479"/>
      <c r="X3" s="479"/>
      <c r="Y3" s="479"/>
      <c r="Z3" s="479"/>
      <c r="AA3" s="479"/>
      <c r="AB3" s="479"/>
      <c r="AC3" s="479"/>
      <c r="AD3" s="479"/>
      <c r="AE3" s="479"/>
      <c r="AF3" s="479"/>
      <c r="AG3" s="479"/>
      <c r="AH3" s="479"/>
      <c r="AI3" s="479"/>
      <c r="AJ3" s="479"/>
      <c r="AK3" s="479"/>
      <c r="AL3" s="479"/>
      <c r="AM3" s="479"/>
      <c r="AN3" s="479"/>
      <c r="AO3" s="479"/>
      <c r="AP3" s="479"/>
      <c r="AQ3" s="479"/>
      <c r="AR3" s="479"/>
      <c r="AS3" s="479"/>
      <c r="AT3" s="479"/>
    </row>
    <row r="4" spans="1:46" s="475" customFormat="1" ht="6.75" customHeight="1">
      <c r="A4" s="477"/>
      <c r="C4" s="479"/>
      <c r="D4" s="479"/>
      <c r="E4" s="479"/>
      <c r="F4" s="479"/>
      <c r="G4" s="479"/>
      <c r="H4" s="479"/>
      <c r="I4" s="479"/>
      <c r="J4" s="479"/>
      <c r="K4" s="479"/>
      <c r="L4" s="479"/>
      <c r="M4" s="479"/>
      <c r="N4" s="479"/>
      <c r="O4" s="479"/>
      <c r="P4" s="479"/>
      <c r="Q4" s="479"/>
      <c r="R4" s="479"/>
      <c r="S4" s="479"/>
      <c r="T4" s="479"/>
      <c r="U4" s="479"/>
      <c r="V4" s="479"/>
      <c r="W4" s="479"/>
      <c r="X4" s="479"/>
      <c r="Y4" s="479"/>
      <c r="Z4" s="479"/>
      <c r="AA4" s="479"/>
      <c r="AB4" s="479"/>
      <c r="AC4" s="479"/>
      <c r="AD4" s="479"/>
      <c r="AE4" s="479"/>
      <c r="AF4" s="479"/>
      <c r="AG4" s="479"/>
      <c r="AH4" s="479"/>
      <c r="AI4" s="479"/>
      <c r="AJ4" s="479"/>
      <c r="AK4" s="479"/>
      <c r="AL4" s="479"/>
      <c r="AM4" s="479"/>
      <c r="AN4" s="479"/>
      <c r="AO4" s="479"/>
      <c r="AP4" s="479"/>
      <c r="AQ4" s="479"/>
      <c r="AR4" s="479"/>
      <c r="AS4" s="479"/>
      <c r="AT4" s="479"/>
    </row>
    <row r="5" spans="1:46" s="475" customFormat="1" ht="36">
      <c r="A5" s="477"/>
      <c r="B5" s="474" t="s">
        <v>493</v>
      </c>
      <c r="C5" s="479"/>
      <c r="D5" s="479"/>
      <c r="E5" s="479"/>
      <c r="F5" s="479"/>
      <c r="G5" s="479"/>
      <c r="H5" s="479"/>
      <c r="I5" s="479"/>
      <c r="J5" s="479"/>
      <c r="K5" s="479"/>
      <c r="L5" s="479"/>
      <c r="M5" s="479"/>
      <c r="N5" s="479"/>
      <c r="O5" s="479"/>
      <c r="P5" s="479"/>
      <c r="Q5" s="479"/>
      <c r="R5" s="479"/>
      <c r="S5" s="479"/>
      <c r="T5" s="479"/>
      <c r="U5" s="479"/>
      <c r="V5" s="479"/>
      <c r="W5" s="479"/>
      <c r="X5" s="479"/>
      <c r="Y5" s="479"/>
      <c r="Z5" s="479"/>
      <c r="AA5" s="479"/>
      <c r="AB5" s="479"/>
      <c r="AC5" s="479"/>
      <c r="AD5" s="479"/>
      <c r="AE5" s="479"/>
      <c r="AF5" s="479"/>
      <c r="AG5" s="479"/>
      <c r="AH5" s="479"/>
      <c r="AI5" s="479"/>
      <c r="AJ5" s="479"/>
      <c r="AK5" s="479"/>
      <c r="AL5" s="479"/>
      <c r="AM5" s="479"/>
      <c r="AN5" s="479"/>
      <c r="AO5" s="479"/>
      <c r="AP5" s="479"/>
      <c r="AQ5" s="479"/>
      <c r="AR5" s="479"/>
      <c r="AS5" s="479"/>
      <c r="AT5" s="479"/>
    </row>
    <row r="6" spans="1:46" s="475" customFormat="1" ht="6.75" customHeight="1">
      <c r="A6" s="477"/>
      <c r="C6" s="479"/>
      <c r="D6" s="479"/>
      <c r="E6" s="479"/>
      <c r="F6" s="479"/>
      <c r="G6" s="479"/>
      <c r="H6" s="479"/>
      <c r="I6" s="479"/>
      <c r="J6" s="479"/>
      <c r="K6" s="479"/>
      <c r="L6" s="479"/>
      <c r="M6" s="479"/>
      <c r="N6" s="479"/>
      <c r="O6" s="479"/>
      <c r="P6" s="479"/>
      <c r="Q6" s="479"/>
      <c r="R6" s="479"/>
      <c r="S6" s="479"/>
      <c r="T6" s="479"/>
      <c r="U6" s="479"/>
      <c r="V6" s="479"/>
      <c r="W6" s="479"/>
      <c r="X6" s="479"/>
      <c r="Y6" s="479"/>
      <c r="Z6" s="479"/>
      <c r="AA6" s="479"/>
      <c r="AB6" s="479"/>
      <c r="AC6" s="479"/>
      <c r="AD6" s="479"/>
      <c r="AE6" s="479"/>
      <c r="AF6" s="479"/>
      <c r="AG6" s="479"/>
      <c r="AH6" s="479"/>
      <c r="AI6" s="479"/>
      <c r="AJ6" s="479"/>
      <c r="AK6" s="479"/>
      <c r="AL6" s="479"/>
      <c r="AM6" s="479"/>
      <c r="AN6" s="479"/>
      <c r="AO6" s="479"/>
      <c r="AP6" s="479"/>
      <c r="AQ6" s="479"/>
      <c r="AR6" s="479"/>
      <c r="AS6" s="479"/>
      <c r="AT6" s="479"/>
    </row>
    <row r="7" spans="1:46" s="475" customFormat="1" ht="36">
      <c r="A7" s="477"/>
      <c r="B7" s="474" t="s">
        <v>494</v>
      </c>
      <c r="C7" s="479"/>
      <c r="D7" s="479"/>
      <c r="E7" s="479"/>
      <c r="F7" s="479"/>
      <c r="G7" s="479"/>
      <c r="H7" s="479"/>
      <c r="I7" s="479"/>
      <c r="J7" s="479"/>
      <c r="K7" s="479"/>
      <c r="L7" s="479"/>
      <c r="M7" s="479"/>
      <c r="N7" s="479"/>
      <c r="O7" s="479"/>
      <c r="P7" s="479"/>
      <c r="Q7" s="479"/>
      <c r="R7" s="479"/>
      <c r="S7" s="479"/>
      <c r="T7" s="479"/>
      <c r="U7" s="479"/>
      <c r="V7" s="479"/>
      <c r="W7" s="479"/>
      <c r="X7" s="479"/>
      <c r="Y7" s="479"/>
      <c r="Z7" s="479"/>
      <c r="AA7" s="479"/>
      <c r="AB7" s="479"/>
      <c r="AC7" s="479"/>
      <c r="AD7" s="479"/>
      <c r="AE7" s="479"/>
      <c r="AF7" s="479"/>
      <c r="AG7" s="479"/>
      <c r="AH7" s="479"/>
      <c r="AI7" s="479"/>
      <c r="AJ7" s="479"/>
      <c r="AK7" s="479"/>
      <c r="AL7" s="479"/>
      <c r="AM7" s="479"/>
      <c r="AN7" s="479"/>
      <c r="AO7" s="479"/>
      <c r="AP7" s="479"/>
      <c r="AQ7" s="479"/>
      <c r="AR7" s="479"/>
      <c r="AS7" s="479"/>
      <c r="AT7" s="479"/>
    </row>
    <row r="8" spans="1:46" s="475" customFormat="1" ht="12" customHeight="1" thickBot="1">
      <c r="A8" s="477"/>
      <c r="C8" s="479"/>
      <c r="D8" s="479"/>
      <c r="E8" s="479"/>
      <c r="F8" s="479"/>
      <c r="G8" s="479"/>
      <c r="H8" s="479"/>
      <c r="I8" s="479"/>
      <c r="J8" s="479"/>
      <c r="K8" s="479"/>
      <c r="L8" s="479"/>
      <c r="M8" s="479"/>
      <c r="N8" s="479"/>
      <c r="O8" s="479"/>
      <c r="P8" s="479"/>
      <c r="Q8" s="479"/>
      <c r="R8" s="479"/>
      <c r="S8" s="479"/>
      <c r="T8" s="479"/>
      <c r="U8" s="479"/>
      <c r="V8" s="479"/>
      <c r="W8" s="479"/>
      <c r="X8" s="479"/>
      <c r="Y8" s="479"/>
      <c r="Z8" s="479"/>
      <c r="AA8" s="479"/>
      <c r="AB8" s="479"/>
      <c r="AC8" s="479"/>
      <c r="AD8" s="479"/>
      <c r="AE8" s="479"/>
      <c r="AF8" s="479"/>
      <c r="AG8" s="479"/>
      <c r="AH8" s="479"/>
      <c r="AI8" s="479"/>
      <c r="AJ8" s="479"/>
      <c r="AK8" s="479"/>
      <c r="AL8" s="479"/>
      <c r="AM8" s="479"/>
      <c r="AN8" s="479"/>
      <c r="AO8" s="479"/>
      <c r="AP8" s="479"/>
      <c r="AQ8" s="479"/>
      <c r="AR8" s="479"/>
      <c r="AS8" s="479"/>
      <c r="AT8" s="479"/>
    </row>
    <row r="9" spans="1:46" s="475" customFormat="1" ht="119.25" customHeight="1" thickBot="1">
      <c r="A9" s="479"/>
      <c r="B9" s="1354" t="s">
        <v>531</v>
      </c>
      <c r="C9" s="479"/>
      <c r="D9" s="479"/>
      <c r="E9" s="479"/>
      <c r="F9" s="479"/>
      <c r="G9" s="479"/>
      <c r="H9" s="479"/>
      <c r="I9" s="479"/>
      <c r="J9" s="479"/>
      <c r="K9" s="479"/>
      <c r="L9" s="479"/>
      <c r="M9" s="479"/>
      <c r="N9" s="479"/>
      <c r="O9" s="479"/>
      <c r="P9" s="479"/>
      <c r="Q9" s="479"/>
      <c r="R9" s="479"/>
      <c r="S9" s="479"/>
      <c r="T9" s="479"/>
      <c r="U9" s="479"/>
      <c r="V9" s="479"/>
      <c r="W9" s="479"/>
      <c r="X9" s="479"/>
      <c r="Y9" s="479"/>
      <c r="Z9" s="479"/>
      <c r="AA9" s="479"/>
      <c r="AB9" s="479"/>
      <c r="AC9" s="479"/>
      <c r="AD9" s="479"/>
      <c r="AE9" s="479"/>
      <c r="AF9" s="479"/>
      <c r="AG9" s="479"/>
      <c r="AH9" s="479"/>
      <c r="AI9" s="479"/>
      <c r="AJ9" s="479"/>
      <c r="AK9" s="479"/>
      <c r="AL9" s="479"/>
      <c r="AM9" s="479"/>
      <c r="AN9" s="479"/>
      <c r="AO9" s="479"/>
      <c r="AP9" s="479"/>
      <c r="AQ9" s="479"/>
      <c r="AR9" s="479"/>
      <c r="AS9" s="479"/>
      <c r="AT9" s="479"/>
    </row>
    <row r="10" spans="1:46" s="475" customFormat="1" ht="18">
      <c r="A10" s="479"/>
      <c r="C10" s="479"/>
      <c r="D10" s="479"/>
      <c r="E10" s="479"/>
      <c r="F10" s="479"/>
      <c r="G10" s="479"/>
      <c r="H10" s="479"/>
      <c r="I10" s="479"/>
      <c r="J10" s="479"/>
      <c r="K10" s="479"/>
      <c r="L10" s="479"/>
      <c r="M10" s="479"/>
      <c r="N10" s="479"/>
      <c r="O10" s="479"/>
      <c r="P10" s="479"/>
      <c r="Q10" s="479"/>
      <c r="R10" s="479"/>
      <c r="S10" s="479"/>
      <c r="T10" s="479"/>
      <c r="U10" s="479"/>
      <c r="V10" s="479"/>
      <c r="W10" s="479"/>
      <c r="X10" s="479"/>
      <c r="Y10" s="479"/>
      <c r="Z10" s="479"/>
      <c r="AA10" s="479"/>
      <c r="AB10" s="479"/>
      <c r="AC10" s="479"/>
      <c r="AD10" s="479"/>
      <c r="AE10" s="479"/>
      <c r="AF10" s="479"/>
      <c r="AG10" s="479"/>
      <c r="AH10" s="479"/>
      <c r="AI10" s="479"/>
      <c r="AJ10" s="479"/>
      <c r="AK10" s="479"/>
      <c r="AL10" s="479"/>
      <c r="AM10" s="479"/>
      <c r="AN10" s="479"/>
      <c r="AO10" s="479"/>
      <c r="AP10" s="479"/>
      <c r="AQ10" s="479"/>
      <c r="AR10" s="479"/>
      <c r="AS10" s="479"/>
      <c r="AT10" s="479"/>
    </row>
    <row r="11" spans="1:46" s="475" customFormat="1" ht="18">
      <c r="A11" s="479"/>
      <c r="B11" s="613" t="s">
        <v>523</v>
      </c>
      <c r="C11" s="479"/>
      <c r="D11" s="479"/>
      <c r="E11" s="479"/>
      <c r="F11" s="479"/>
      <c r="G11" s="479"/>
      <c r="H11" s="479"/>
      <c r="I11" s="479"/>
      <c r="J11" s="479"/>
      <c r="K11" s="479"/>
      <c r="L11" s="479"/>
      <c r="M11" s="479"/>
      <c r="N11" s="479"/>
      <c r="O11" s="479"/>
      <c r="P11" s="479"/>
      <c r="Q11" s="479"/>
      <c r="R11" s="479"/>
      <c r="S11" s="479"/>
      <c r="T11" s="479"/>
      <c r="U11" s="479"/>
      <c r="V11" s="479"/>
      <c r="W11" s="479"/>
      <c r="X11" s="479"/>
      <c r="Y11" s="479"/>
      <c r="Z11" s="479"/>
      <c r="AA11" s="479"/>
      <c r="AB11" s="479"/>
      <c r="AC11" s="479"/>
      <c r="AD11" s="479"/>
      <c r="AE11" s="479"/>
      <c r="AF11" s="479"/>
      <c r="AG11" s="479"/>
      <c r="AH11" s="479"/>
      <c r="AI11" s="479"/>
      <c r="AJ11" s="479"/>
      <c r="AK11" s="479"/>
      <c r="AL11" s="479"/>
      <c r="AM11" s="479"/>
      <c r="AN11" s="479"/>
      <c r="AO11" s="479"/>
      <c r="AP11" s="479"/>
      <c r="AQ11" s="479"/>
      <c r="AR11" s="479"/>
      <c r="AS11" s="479"/>
      <c r="AT11" s="479"/>
    </row>
    <row r="12" spans="1:46" s="622" customFormat="1" ht="18">
      <c r="A12" s="619"/>
      <c r="B12" s="620" t="s">
        <v>519</v>
      </c>
      <c r="C12" s="621"/>
      <c r="D12" s="621"/>
      <c r="E12" s="621"/>
      <c r="F12" s="621"/>
      <c r="G12" s="621"/>
      <c r="H12" s="621"/>
      <c r="I12" s="621"/>
      <c r="J12" s="621"/>
      <c r="K12" s="621"/>
      <c r="L12" s="621"/>
      <c r="M12" s="621"/>
      <c r="N12" s="621"/>
      <c r="O12" s="621"/>
      <c r="P12" s="621"/>
      <c r="Q12" s="621"/>
      <c r="R12" s="621"/>
      <c r="S12" s="621"/>
      <c r="T12" s="621"/>
      <c r="U12" s="621"/>
      <c r="V12" s="621"/>
      <c r="W12" s="621"/>
      <c r="X12" s="621"/>
      <c r="Y12" s="621"/>
      <c r="Z12" s="621"/>
      <c r="AA12" s="621"/>
      <c r="AB12" s="621"/>
      <c r="AC12" s="621"/>
      <c r="AD12" s="621"/>
      <c r="AE12" s="621"/>
      <c r="AF12" s="621"/>
      <c r="AG12" s="621"/>
      <c r="AH12" s="621"/>
      <c r="AI12" s="621"/>
      <c r="AJ12" s="621"/>
      <c r="AK12" s="621"/>
      <c r="AL12" s="621"/>
      <c r="AM12" s="621"/>
      <c r="AN12" s="621"/>
      <c r="AO12" s="621"/>
      <c r="AP12" s="621"/>
      <c r="AQ12" s="621"/>
      <c r="AR12" s="621"/>
      <c r="AS12" s="621"/>
      <c r="AT12" s="621"/>
    </row>
    <row r="13" spans="1:46" s="622" customFormat="1" ht="18">
      <c r="A13" s="619"/>
      <c r="B13" s="623" t="s">
        <v>520</v>
      </c>
      <c r="C13" s="621"/>
      <c r="D13" s="621"/>
      <c r="E13" s="621"/>
      <c r="F13" s="621"/>
      <c r="G13" s="621"/>
      <c r="H13" s="621"/>
      <c r="I13" s="621"/>
      <c r="J13" s="621"/>
      <c r="K13" s="621"/>
      <c r="L13" s="621"/>
      <c r="M13" s="621"/>
      <c r="N13" s="621"/>
      <c r="O13" s="621"/>
      <c r="P13" s="621"/>
      <c r="Q13" s="621"/>
      <c r="R13" s="621"/>
      <c r="S13" s="621"/>
      <c r="T13" s="621"/>
      <c r="U13" s="621"/>
      <c r="V13" s="621"/>
      <c r="W13" s="621"/>
      <c r="X13" s="621"/>
      <c r="Y13" s="621"/>
      <c r="Z13" s="621"/>
      <c r="AA13" s="621"/>
      <c r="AB13" s="621"/>
      <c r="AC13" s="621"/>
      <c r="AD13" s="621"/>
      <c r="AE13" s="621"/>
      <c r="AF13" s="621"/>
      <c r="AG13" s="621"/>
      <c r="AH13" s="621"/>
      <c r="AI13" s="621"/>
      <c r="AJ13" s="621"/>
      <c r="AK13" s="621"/>
      <c r="AL13" s="621"/>
      <c r="AM13" s="621"/>
      <c r="AN13" s="621"/>
      <c r="AO13" s="621"/>
      <c r="AP13" s="621"/>
      <c r="AQ13" s="621"/>
      <c r="AR13" s="621"/>
      <c r="AS13" s="621"/>
      <c r="AT13" s="621"/>
    </row>
    <row r="14" spans="1:46" s="622" customFormat="1" ht="31.5">
      <c r="A14" s="619"/>
      <c r="B14" s="624" t="s">
        <v>521</v>
      </c>
      <c r="C14" s="621"/>
      <c r="D14" s="621"/>
      <c r="E14" s="621"/>
      <c r="F14" s="621"/>
      <c r="G14" s="621"/>
      <c r="H14" s="621"/>
      <c r="I14" s="621"/>
      <c r="J14" s="621"/>
      <c r="K14" s="621"/>
      <c r="L14" s="621"/>
      <c r="M14" s="621"/>
      <c r="N14" s="621"/>
      <c r="O14" s="621"/>
      <c r="P14" s="621"/>
      <c r="Q14" s="621"/>
      <c r="R14" s="621"/>
      <c r="S14" s="621"/>
      <c r="T14" s="621"/>
      <c r="U14" s="621"/>
      <c r="V14" s="621"/>
      <c r="W14" s="621"/>
      <c r="X14" s="621"/>
      <c r="Y14" s="621"/>
      <c r="Z14" s="621"/>
      <c r="AA14" s="621"/>
      <c r="AB14" s="621"/>
      <c r="AC14" s="621"/>
      <c r="AD14" s="621"/>
      <c r="AE14" s="621"/>
      <c r="AF14" s="621"/>
      <c r="AG14" s="621"/>
      <c r="AH14" s="621"/>
      <c r="AI14" s="621"/>
      <c r="AJ14" s="621"/>
      <c r="AK14" s="621"/>
      <c r="AL14" s="621"/>
      <c r="AM14" s="621"/>
      <c r="AN14" s="621"/>
      <c r="AO14" s="621"/>
      <c r="AP14" s="621"/>
      <c r="AQ14" s="621"/>
      <c r="AR14" s="621"/>
      <c r="AS14" s="621"/>
      <c r="AT14" s="621"/>
    </row>
    <row r="15" spans="1:46" s="622" customFormat="1" ht="18">
      <c r="A15" s="619"/>
      <c r="B15" s="620" t="s">
        <v>522</v>
      </c>
      <c r="C15" s="621"/>
      <c r="D15" s="621"/>
      <c r="E15" s="621"/>
      <c r="F15" s="621"/>
      <c r="G15" s="621"/>
      <c r="H15" s="621"/>
      <c r="I15" s="621"/>
      <c r="J15" s="621"/>
      <c r="K15" s="621"/>
      <c r="L15" s="621"/>
      <c r="M15" s="621"/>
      <c r="N15" s="621"/>
      <c r="O15" s="621"/>
      <c r="P15" s="621"/>
      <c r="Q15" s="621"/>
      <c r="R15" s="621"/>
      <c r="S15" s="621"/>
      <c r="T15" s="621"/>
      <c r="U15" s="621"/>
      <c r="V15" s="621"/>
      <c r="W15" s="621"/>
      <c r="X15" s="621"/>
      <c r="Y15" s="621"/>
      <c r="Z15" s="621"/>
      <c r="AA15" s="621"/>
      <c r="AB15" s="621"/>
      <c r="AC15" s="621"/>
      <c r="AD15" s="621"/>
      <c r="AE15" s="621"/>
      <c r="AF15" s="621"/>
      <c r="AG15" s="621"/>
      <c r="AH15" s="621"/>
      <c r="AI15" s="621"/>
      <c r="AJ15" s="621"/>
      <c r="AK15" s="621"/>
      <c r="AL15" s="621"/>
      <c r="AM15" s="621"/>
      <c r="AN15" s="621"/>
      <c r="AO15" s="621"/>
      <c r="AP15" s="621"/>
      <c r="AQ15" s="621"/>
      <c r="AR15" s="621"/>
      <c r="AS15" s="621"/>
      <c r="AT15" s="621"/>
    </row>
    <row r="16" ht="8.25" customHeight="1">
      <c r="B16" s="612"/>
    </row>
    <row r="17" spans="1:46" s="622" customFormat="1" ht="18">
      <c r="A17" s="619"/>
      <c r="B17" s="622" t="s">
        <v>524</v>
      </c>
      <c r="C17" s="621"/>
      <c r="D17" s="621"/>
      <c r="E17" s="621"/>
      <c r="F17" s="621"/>
      <c r="G17" s="621"/>
      <c r="H17" s="621"/>
      <c r="I17" s="621"/>
      <c r="J17" s="621"/>
      <c r="K17" s="621"/>
      <c r="L17" s="621"/>
      <c r="M17" s="621"/>
      <c r="N17" s="621"/>
      <c r="O17" s="621"/>
      <c r="P17" s="621"/>
      <c r="Q17" s="621"/>
      <c r="R17" s="621"/>
      <c r="S17" s="621"/>
      <c r="T17" s="621"/>
      <c r="U17" s="621"/>
      <c r="V17" s="621"/>
      <c r="W17" s="621"/>
      <c r="X17" s="621"/>
      <c r="Y17" s="621"/>
      <c r="Z17" s="621"/>
      <c r="AA17" s="621"/>
      <c r="AB17" s="621"/>
      <c r="AC17" s="621"/>
      <c r="AD17" s="621"/>
      <c r="AE17" s="621"/>
      <c r="AF17" s="621"/>
      <c r="AG17" s="621"/>
      <c r="AH17" s="621"/>
      <c r="AI17" s="621"/>
      <c r="AJ17" s="621"/>
      <c r="AK17" s="621"/>
      <c r="AL17" s="621"/>
      <c r="AM17" s="621"/>
      <c r="AN17" s="621"/>
      <c r="AO17" s="621"/>
      <c r="AP17" s="621"/>
      <c r="AQ17" s="621"/>
      <c r="AR17" s="621"/>
      <c r="AS17" s="621"/>
      <c r="AT17" s="621"/>
    </row>
    <row r="18" spans="1:46" s="622" customFormat="1" ht="18">
      <c r="A18" s="477">
        <v>1</v>
      </c>
      <c r="B18" s="475" t="s">
        <v>525</v>
      </c>
      <c r="C18" s="621"/>
      <c r="D18" s="621"/>
      <c r="E18" s="621"/>
      <c r="F18" s="621"/>
      <c r="G18" s="621"/>
      <c r="H18" s="621"/>
      <c r="I18" s="621"/>
      <c r="J18" s="621"/>
      <c r="K18" s="621"/>
      <c r="L18" s="621"/>
      <c r="M18" s="621"/>
      <c r="N18" s="621"/>
      <c r="O18" s="621"/>
      <c r="P18" s="621"/>
      <c r="Q18" s="621"/>
      <c r="R18" s="621"/>
      <c r="S18" s="621"/>
      <c r="T18" s="621"/>
      <c r="U18" s="621"/>
      <c r="V18" s="621"/>
      <c r="W18" s="621"/>
      <c r="X18" s="621"/>
      <c r="Y18" s="621"/>
      <c r="Z18" s="621"/>
      <c r="AA18" s="621"/>
      <c r="AB18" s="621"/>
      <c r="AC18" s="621"/>
      <c r="AD18" s="621"/>
      <c r="AE18" s="621"/>
      <c r="AF18" s="621"/>
      <c r="AG18" s="621"/>
      <c r="AH18" s="621"/>
      <c r="AI18" s="621"/>
      <c r="AJ18" s="621"/>
      <c r="AK18" s="621"/>
      <c r="AL18" s="621"/>
      <c r="AM18" s="621"/>
      <c r="AN18" s="621"/>
      <c r="AO18" s="621"/>
      <c r="AP18" s="621"/>
      <c r="AQ18" s="621"/>
      <c r="AR18" s="621"/>
      <c r="AS18" s="621"/>
      <c r="AT18" s="621"/>
    </row>
    <row r="19" spans="1:46" s="622" customFormat="1" ht="18">
      <c r="A19" s="477">
        <v>2</v>
      </c>
      <c r="B19" s="475" t="s">
        <v>496</v>
      </c>
      <c r="C19" s="621"/>
      <c r="D19" s="621"/>
      <c r="E19" s="621"/>
      <c r="F19" s="621"/>
      <c r="G19" s="621"/>
      <c r="H19" s="621"/>
      <c r="I19" s="621"/>
      <c r="J19" s="621"/>
      <c r="K19" s="621"/>
      <c r="L19" s="621"/>
      <c r="M19" s="621"/>
      <c r="N19" s="621"/>
      <c r="O19" s="621"/>
      <c r="P19" s="621"/>
      <c r="Q19" s="621"/>
      <c r="R19" s="621"/>
      <c r="S19" s="621"/>
      <c r="T19" s="621"/>
      <c r="U19" s="621"/>
      <c r="V19" s="621"/>
      <c r="W19" s="621"/>
      <c r="X19" s="621"/>
      <c r="Y19" s="621"/>
      <c r="Z19" s="621"/>
      <c r="AA19" s="621"/>
      <c r="AB19" s="621"/>
      <c r="AC19" s="621"/>
      <c r="AD19" s="621"/>
      <c r="AE19" s="621"/>
      <c r="AF19" s="621"/>
      <c r="AG19" s="621"/>
      <c r="AH19" s="621"/>
      <c r="AI19" s="621"/>
      <c r="AJ19" s="621"/>
      <c r="AK19" s="621"/>
      <c r="AL19" s="621"/>
      <c r="AM19" s="621"/>
      <c r="AN19" s="621"/>
      <c r="AO19" s="621"/>
      <c r="AP19" s="621"/>
      <c r="AQ19" s="621"/>
      <c r="AR19" s="621"/>
      <c r="AS19" s="621"/>
      <c r="AT19" s="621"/>
    </row>
    <row r="20" spans="1:46" s="622" customFormat="1" ht="36">
      <c r="A20" s="477">
        <v>3</v>
      </c>
      <c r="B20" s="614" t="s">
        <v>526</v>
      </c>
      <c r="C20" s="621"/>
      <c r="D20" s="621"/>
      <c r="E20" s="621"/>
      <c r="F20" s="621"/>
      <c r="G20" s="621"/>
      <c r="H20" s="621"/>
      <c r="I20" s="621"/>
      <c r="J20" s="621"/>
      <c r="K20" s="621"/>
      <c r="L20" s="621"/>
      <c r="M20" s="621"/>
      <c r="N20" s="621"/>
      <c r="O20" s="621"/>
      <c r="P20" s="621"/>
      <c r="Q20" s="621"/>
      <c r="R20" s="621"/>
      <c r="S20" s="621"/>
      <c r="T20" s="621"/>
      <c r="U20" s="621"/>
      <c r="V20" s="621"/>
      <c r="W20" s="621"/>
      <c r="X20" s="621"/>
      <c r="Y20" s="621"/>
      <c r="Z20" s="621"/>
      <c r="AA20" s="621"/>
      <c r="AB20" s="621"/>
      <c r="AC20" s="621"/>
      <c r="AD20" s="621"/>
      <c r="AE20" s="621"/>
      <c r="AF20" s="621"/>
      <c r="AG20" s="621"/>
      <c r="AH20" s="621"/>
      <c r="AI20" s="621"/>
      <c r="AJ20" s="621"/>
      <c r="AK20" s="621"/>
      <c r="AL20" s="621"/>
      <c r="AM20" s="621"/>
      <c r="AN20" s="621"/>
      <c r="AO20" s="621"/>
      <c r="AP20" s="621"/>
      <c r="AQ20" s="621"/>
      <c r="AR20" s="621"/>
      <c r="AS20" s="621"/>
      <c r="AT20" s="621"/>
    </row>
    <row r="21" spans="1:2" ht="18.75" thickBot="1">
      <c r="A21" s="477"/>
      <c r="B21" s="614"/>
    </row>
    <row r="22" spans="1:2" ht="37.5">
      <c r="A22" s="477"/>
      <c r="B22" s="615" t="s">
        <v>492</v>
      </c>
    </row>
    <row r="23" ht="19.5">
      <c r="B23" s="616" t="s">
        <v>490</v>
      </c>
    </row>
    <row r="24" ht="18">
      <c r="B24" s="617" t="s">
        <v>530</v>
      </c>
    </row>
    <row r="25" ht="18.75" thickBot="1">
      <c r="B25" s="618" t="s">
        <v>491</v>
      </c>
    </row>
    <row r="27" ht="18">
      <c r="B27" s="407" t="s">
        <v>529</v>
      </c>
    </row>
  </sheetData>
  <sheetProtection password="C58F" sheet="1" objects="1" scenarios="1" selectLockedCells="1" selectUnlockedCells="1"/>
  <hyperlinks>
    <hyperlink ref="B23" r:id="rId1" display="gaecha15@hotmail.com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tabColor theme="0"/>
  </sheetPr>
  <dimension ref="A1:DN199"/>
  <sheetViews>
    <sheetView showGridLines="0" zoomScale="150" zoomScaleNormal="150" zoomScalePageLayoutView="0" workbookViewId="0" topLeftCell="A26">
      <selection activeCell="R25" sqref="R25:AC25"/>
    </sheetView>
  </sheetViews>
  <sheetFormatPr defaultColWidth="12" defaultRowHeight="10.5"/>
  <cols>
    <col min="1" max="1" width="3.16015625" style="313" customWidth="1"/>
    <col min="2" max="17" width="3.33203125" style="376" customWidth="1"/>
    <col min="18" max="29" width="2.83203125" style="377" customWidth="1"/>
    <col min="30" max="30" width="26.83203125" style="314" customWidth="1"/>
    <col min="31" max="31" width="14.33203125" style="315" bestFit="1" customWidth="1"/>
    <col min="32" max="118" width="12" style="315" customWidth="1"/>
    <col min="119" max="16384" width="12" style="316" customWidth="1"/>
  </cols>
  <sheetData>
    <row r="1" spans="2:29" ht="12.75" customHeight="1">
      <c r="B1" s="747" t="s">
        <v>9</v>
      </c>
      <c r="C1" s="748"/>
      <c r="D1" s="748"/>
      <c r="E1" s="748"/>
      <c r="F1" s="748"/>
      <c r="G1" s="748"/>
      <c r="H1" s="748"/>
      <c r="I1" s="748"/>
      <c r="J1" s="748"/>
      <c r="K1" s="748"/>
      <c r="L1" s="748"/>
      <c r="M1" s="748"/>
      <c r="N1" s="748"/>
      <c r="O1" s="748"/>
      <c r="P1" s="748"/>
      <c r="Q1" s="748"/>
      <c r="R1" s="748"/>
      <c r="S1" s="748"/>
      <c r="T1" s="748"/>
      <c r="U1" s="748"/>
      <c r="V1" s="748"/>
      <c r="W1" s="748"/>
      <c r="X1" s="748"/>
      <c r="Y1" s="748"/>
      <c r="Z1" s="748"/>
      <c r="AA1" s="748"/>
      <c r="AB1" s="748"/>
      <c r="AC1" s="749"/>
    </row>
    <row r="2" spans="1:29" ht="12.75" customHeight="1">
      <c r="A2" s="317"/>
      <c r="B2" s="750"/>
      <c r="C2" s="751"/>
      <c r="D2" s="751"/>
      <c r="E2" s="751"/>
      <c r="F2" s="751"/>
      <c r="G2" s="751"/>
      <c r="H2" s="751"/>
      <c r="I2" s="751"/>
      <c r="J2" s="751"/>
      <c r="K2" s="751"/>
      <c r="L2" s="751"/>
      <c r="M2" s="751"/>
      <c r="N2" s="751"/>
      <c r="O2" s="751"/>
      <c r="P2" s="751"/>
      <c r="Q2" s="751"/>
      <c r="R2" s="751"/>
      <c r="S2" s="751"/>
      <c r="T2" s="751"/>
      <c r="U2" s="751"/>
      <c r="V2" s="751"/>
      <c r="W2" s="751"/>
      <c r="X2" s="751"/>
      <c r="Y2" s="751"/>
      <c r="Z2" s="751"/>
      <c r="AA2" s="751"/>
      <c r="AB2" s="751"/>
      <c r="AC2" s="752"/>
    </row>
    <row r="3" spans="1:29" ht="3" customHeight="1">
      <c r="A3" s="317"/>
      <c r="B3" s="318"/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19"/>
      <c r="R3" s="319"/>
      <c r="S3" s="319"/>
      <c r="T3" s="319"/>
      <c r="U3" s="319"/>
      <c r="V3" s="319"/>
      <c r="W3" s="319"/>
      <c r="X3" s="319"/>
      <c r="Y3" s="319"/>
      <c r="Z3" s="319"/>
      <c r="AA3" s="319"/>
      <c r="AB3" s="319"/>
      <c r="AC3" s="320"/>
    </row>
    <row r="4" spans="2:29" ht="12" customHeight="1" thickBot="1">
      <c r="B4" s="753" t="s">
        <v>153</v>
      </c>
      <c r="C4" s="754"/>
      <c r="D4" s="754"/>
      <c r="E4" s="754"/>
      <c r="F4" s="754"/>
      <c r="G4" s="754"/>
      <c r="H4" s="754"/>
      <c r="I4" s="754"/>
      <c r="J4" s="754"/>
      <c r="K4" s="754"/>
      <c r="L4" s="754"/>
      <c r="M4" s="754"/>
      <c r="N4" s="754"/>
      <c r="O4" s="754"/>
      <c r="P4" s="754"/>
      <c r="Q4" s="754"/>
      <c r="R4" s="754"/>
      <c r="S4" s="754"/>
      <c r="T4" s="754"/>
      <c r="U4" s="754"/>
      <c r="V4" s="754"/>
      <c r="W4" s="754"/>
      <c r="X4" s="754"/>
      <c r="Y4" s="754"/>
      <c r="Z4" s="754"/>
      <c r="AA4" s="754"/>
      <c r="AB4" s="754"/>
      <c r="AC4" s="755"/>
    </row>
    <row r="5" spans="2:29" ht="12.75" customHeight="1" thickBot="1">
      <c r="B5" s="321"/>
      <c r="C5" s="321"/>
      <c r="D5" s="321"/>
      <c r="E5" s="321"/>
      <c r="F5" s="321"/>
      <c r="G5" s="321"/>
      <c r="H5" s="321"/>
      <c r="I5" s="321"/>
      <c r="J5" s="321"/>
      <c r="K5" s="321"/>
      <c r="L5" s="321"/>
      <c r="M5" s="321"/>
      <c r="N5" s="321"/>
      <c r="O5" s="321"/>
      <c r="P5" s="321"/>
      <c r="Q5" s="321"/>
      <c r="R5" s="322"/>
      <c r="S5" s="323"/>
      <c r="T5" s="323"/>
      <c r="U5" s="323"/>
      <c r="V5" s="323"/>
      <c r="W5" s="323"/>
      <c r="X5" s="323"/>
      <c r="Y5" s="323"/>
      <c r="Z5" s="323"/>
      <c r="AA5" s="323"/>
      <c r="AB5" s="323"/>
      <c r="AC5" s="323"/>
    </row>
    <row r="6" spans="2:29" ht="12.75" customHeight="1" thickBot="1">
      <c r="B6" s="759" t="s">
        <v>58</v>
      </c>
      <c r="C6" s="760"/>
      <c r="D6" s="760"/>
      <c r="E6" s="760"/>
      <c r="F6" s="760"/>
      <c r="G6" s="760"/>
      <c r="H6" s="760"/>
      <c r="I6" s="760"/>
      <c r="J6" s="760"/>
      <c r="K6" s="760"/>
      <c r="L6" s="760"/>
      <c r="M6" s="760"/>
      <c r="N6" s="760"/>
      <c r="O6" s="760"/>
      <c r="P6" s="760"/>
      <c r="Q6" s="760"/>
      <c r="R6" s="760"/>
      <c r="S6" s="760"/>
      <c r="T6" s="760"/>
      <c r="U6" s="760"/>
      <c r="V6" s="760"/>
      <c r="W6" s="760"/>
      <c r="X6" s="760"/>
      <c r="Y6" s="760"/>
      <c r="Z6" s="760"/>
      <c r="AA6" s="760"/>
      <c r="AB6" s="760"/>
      <c r="AC6" s="761"/>
    </row>
    <row r="7" spans="2:29" ht="12.75" customHeight="1">
      <c r="B7" s="682" t="s">
        <v>14</v>
      </c>
      <c r="C7" s="683"/>
      <c r="D7" s="683"/>
      <c r="E7" s="683"/>
      <c r="F7" s="683"/>
      <c r="G7" s="683"/>
      <c r="H7" s="683"/>
      <c r="I7" s="683"/>
      <c r="J7" s="683"/>
      <c r="K7" s="683"/>
      <c r="L7" s="683"/>
      <c r="M7" s="683"/>
      <c r="N7" s="683"/>
      <c r="O7" s="683"/>
      <c r="P7" s="683"/>
      <c r="Q7" s="683"/>
      <c r="R7" s="684"/>
      <c r="S7" s="650"/>
      <c r="T7" s="650">
        <v>9</v>
      </c>
      <c r="U7" s="650">
        <v>4</v>
      </c>
      <c r="V7" s="650">
        <v>5</v>
      </c>
      <c r="W7" s="650">
        <v>1</v>
      </c>
      <c r="X7" s="650">
        <v>0</v>
      </c>
      <c r="Y7" s="650">
        <v>0</v>
      </c>
      <c r="Z7" s="650">
        <v>5</v>
      </c>
      <c r="AA7" s="650">
        <v>1</v>
      </c>
      <c r="AB7" s="324" t="s">
        <v>34</v>
      </c>
      <c r="AC7" s="651">
        <v>9</v>
      </c>
    </row>
    <row r="8" spans="2:29" ht="12.75" customHeight="1">
      <c r="B8" s="739" t="s">
        <v>10</v>
      </c>
      <c r="C8" s="691"/>
      <c r="D8" s="691"/>
      <c r="E8" s="691"/>
      <c r="F8" s="691"/>
      <c r="G8" s="691"/>
      <c r="H8" s="691"/>
      <c r="I8" s="691" t="s">
        <v>11</v>
      </c>
      <c r="J8" s="691"/>
      <c r="K8" s="691"/>
      <c r="L8" s="691"/>
      <c r="M8" s="691"/>
      <c r="N8" s="691"/>
      <c r="O8" s="691"/>
      <c r="P8" s="691" t="s">
        <v>12</v>
      </c>
      <c r="Q8" s="691"/>
      <c r="R8" s="691"/>
      <c r="S8" s="691"/>
      <c r="T8" s="691"/>
      <c r="U8" s="691"/>
      <c r="V8" s="691"/>
      <c r="W8" s="691" t="s">
        <v>13</v>
      </c>
      <c r="X8" s="691"/>
      <c r="Y8" s="691"/>
      <c r="Z8" s="691"/>
      <c r="AA8" s="691"/>
      <c r="AB8" s="691"/>
      <c r="AC8" s="764"/>
    </row>
    <row r="9" spans="1:118" s="327" customFormat="1" ht="12.75" customHeight="1">
      <c r="A9" s="325"/>
      <c r="B9" s="741" t="s">
        <v>154</v>
      </c>
      <c r="C9" s="742"/>
      <c r="D9" s="742"/>
      <c r="E9" s="742"/>
      <c r="F9" s="742"/>
      <c r="G9" s="742"/>
      <c r="H9" s="743"/>
      <c r="I9" s="685" t="s">
        <v>155</v>
      </c>
      <c r="J9" s="685"/>
      <c r="K9" s="685"/>
      <c r="L9" s="685"/>
      <c r="M9" s="685"/>
      <c r="N9" s="685"/>
      <c r="O9" s="685"/>
      <c r="P9" s="685" t="s">
        <v>156</v>
      </c>
      <c r="Q9" s="685"/>
      <c r="R9" s="685"/>
      <c r="S9" s="685"/>
      <c r="T9" s="685"/>
      <c r="U9" s="685"/>
      <c r="V9" s="685"/>
      <c r="W9" s="685" t="s">
        <v>157</v>
      </c>
      <c r="X9" s="685"/>
      <c r="Y9" s="685"/>
      <c r="Z9" s="685"/>
      <c r="AA9" s="685"/>
      <c r="AB9" s="685"/>
      <c r="AC9" s="737"/>
      <c r="AD9" s="326"/>
      <c r="AE9" s="326"/>
      <c r="AF9" s="326"/>
      <c r="AG9" s="326"/>
      <c r="AH9" s="326"/>
      <c r="AI9" s="326"/>
      <c r="AJ9" s="326"/>
      <c r="AK9" s="326"/>
      <c r="AL9" s="326"/>
      <c r="AM9" s="326"/>
      <c r="AN9" s="326"/>
      <c r="AO9" s="326"/>
      <c r="AP9" s="326"/>
      <c r="AQ9" s="326"/>
      <c r="AR9" s="326"/>
      <c r="AS9" s="326"/>
      <c r="AT9" s="326"/>
      <c r="AU9" s="326"/>
      <c r="AV9" s="326"/>
      <c r="AW9" s="326"/>
      <c r="AX9" s="326"/>
      <c r="AY9" s="326"/>
      <c r="AZ9" s="326"/>
      <c r="BA9" s="326"/>
      <c r="BB9" s="326"/>
      <c r="BC9" s="326"/>
      <c r="BD9" s="326"/>
      <c r="BE9" s="326"/>
      <c r="BF9" s="326"/>
      <c r="BG9" s="326"/>
      <c r="BH9" s="326"/>
      <c r="BI9" s="326"/>
      <c r="BJ9" s="326"/>
      <c r="BK9" s="326"/>
      <c r="BL9" s="326"/>
      <c r="BM9" s="326"/>
      <c r="BN9" s="326"/>
      <c r="BO9" s="326"/>
      <c r="BP9" s="326"/>
      <c r="BQ9" s="326"/>
      <c r="BR9" s="326"/>
      <c r="BS9" s="326"/>
      <c r="BT9" s="326"/>
      <c r="BU9" s="326"/>
      <c r="BV9" s="326"/>
      <c r="BW9" s="326"/>
      <c r="BX9" s="326"/>
      <c r="BY9" s="326"/>
      <c r="BZ9" s="326"/>
      <c r="CA9" s="326"/>
      <c r="CB9" s="326"/>
      <c r="CC9" s="326"/>
      <c r="CD9" s="326"/>
      <c r="CE9" s="326"/>
      <c r="CF9" s="326"/>
      <c r="CG9" s="326"/>
      <c r="CH9" s="326"/>
      <c r="CI9" s="326"/>
      <c r="CJ9" s="326"/>
      <c r="CK9" s="326"/>
      <c r="CL9" s="326"/>
      <c r="CM9" s="326"/>
      <c r="CN9" s="326"/>
      <c r="CO9" s="326"/>
      <c r="CP9" s="326"/>
      <c r="CQ9" s="326"/>
      <c r="CR9" s="326"/>
      <c r="CS9" s="326"/>
      <c r="CT9" s="326"/>
      <c r="CU9" s="326"/>
      <c r="CV9" s="326"/>
      <c r="CW9" s="326"/>
      <c r="CX9" s="326"/>
      <c r="CY9" s="326"/>
      <c r="CZ9" s="326"/>
      <c r="DA9" s="326"/>
      <c r="DB9" s="326"/>
      <c r="DC9" s="326"/>
      <c r="DD9" s="326"/>
      <c r="DE9" s="326"/>
      <c r="DF9" s="326"/>
      <c r="DG9" s="326"/>
      <c r="DH9" s="326"/>
      <c r="DI9" s="326"/>
      <c r="DJ9" s="326"/>
      <c r="DK9" s="326"/>
      <c r="DL9" s="326"/>
      <c r="DM9" s="326"/>
      <c r="DN9" s="326"/>
    </row>
    <row r="10" spans="2:30" ht="18.75" customHeight="1">
      <c r="B10" s="738" t="s">
        <v>123</v>
      </c>
      <c r="C10" s="689"/>
      <c r="D10" s="689"/>
      <c r="E10" s="689"/>
      <c r="F10" s="689"/>
      <c r="G10" s="689"/>
      <c r="H10" s="690"/>
      <c r="I10" s="691" t="s">
        <v>158</v>
      </c>
      <c r="J10" s="691"/>
      <c r="K10" s="691"/>
      <c r="L10" s="691"/>
      <c r="M10" s="691"/>
      <c r="N10" s="691"/>
      <c r="O10" s="691"/>
      <c r="P10" s="688" t="s">
        <v>120</v>
      </c>
      <c r="Q10" s="689"/>
      <c r="R10" s="689"/>
      <c r="S10" s="689"/>
      <c r="T10" s="689"/>
      <c r="U10" s="689"/>
      <c r="V10" s="689"/>
      <c r="W10" s="689"/>
      <c r="X10" s="689"/>
      <c r="Y10" s="690"/>
      <c r="Z10" s="762" t="s">
        <v>15</v>
      </c>
      <c r="AA10" s="762"/>
      <c r="AB10" s="762"/>
      <c r="AC10" s="763"/>
      <c r="AD10" s="328"/>
    </row>
    <row r="11" spans="2:29" ht="12.75">
      <c r="B11" s="329"/>
      <c r="C11" s="330"/>
      <c r="D11" s="409">
        <v>0</v>
      </c>
      <c r="E11" s="409">
        <v>5</v>
      </c>
      <c r="F11" s="330"/>
      <c r="G11" s="330"/>
      <c r="H11" s="331"/>
      <c r="I11" s="692">
        <v>1234</v>
      </c>
      <c r="J11" s="693"/>
      <c r="K11" s="693"/>
      <c r="L11" s="693"/>
      <c r="M11" s="693"/>
      <c r="N11" s="693"/>
      <c r="O11" s="693"/>
      <c r="P11" s="692" t="s">
        <v>159</v>
      </c>
      <c r="Q11" s="693"/>
      <c r="R11" s="693"/>
      <c r="S11" s="693"/>
      <c r="T11" s="693"/>
      <c r="U11" s="693"/>
      <c r="V11" s="693"/>
      <c r="W11" s="693"/>
      <c r="X11" s="693"/>
      <c r="Y11" s="740"/>
      <c r="Z11" s="410">
        <v>1</v>
      </c>
      <c r="AA11" s="410">
        <v>5</v>
      </c>
      <c r="AB11" s="410">
        <v>3</v>
      </c>
      <c r="AC11" s="411">
        <v>2</v>
      </c>
    </row>
    <row r="12" spans="2:29" ht="18.75" customHeight="1">
      <c r="B12" s="332"/>
      <c r="C12" s="333"/>
      <c r="D12" s="333"/>
      <c r="E12" s="333"/>
      <c r="F12" s="333"/>
      <c r="G12" s="333"/>
      <c r="H12" s="334"/>
      <c r="I12" s="691" t="s">
        <v>121</v>
      </c>
      <c r="J12" s="691"/>
      <c r="K12" s="691"/>
      <c r="L12" s="691"/>
      <c r="M12" s="691"/>
      <c r="N12" s="691"/>
      <c r="O12" s="691"/>
      <c r="P12" s="691" t="s">
        <v>122</v>
      </c>
      <c r="Q12" s="691"/>
      <c r="R12" s="691"/>
      <c r="S12" s="691"/>
      <c r="T12" s="691"/>
      <c r="U12" s="691"/>
      <c r="V12" s="691"/>
      <c r="W12" s="324"/>
      <c r="X12" s="324"/>
      <c r="Y12" s="324"/>
      <c r="Z12" s="324"/>
      <c r="AA12" s="324"/>
      <c r="AB12" s="324"/>
      <c r="AC12" s="335"/>
    </row>
    <row r="13" spans="2:29" ht="5.25" customHeight="1">
      <c r="B13" s="336"/>
      <c r="C13" s="337"/>
      <c r="D13" s="337"/>
      <c r="E13" s="337"/>
      <c r="F13" s="337"/>
      <c r="G13" s="337"/>
      <c r="H13" s="338"/>
      <c r="I13" s="339"/>
      <c r="J13" s="340"/>
      <c r="K13" s="340"/>
      <c r="L13" s="340"/>
      <c r="M13" s="340"/>
      <c r="N13" s="340"/>
      <c r="O13" s="340"/>
      <c r="P13" s="339"/>
      <c r="Q13" s="341"/>
      <c r="R13" s="341"/>
      <c r="S13" s="341"/>
      <c r="T13" s="341"/>
      <c r="U13" s="341"/>
      <c r="V13" s="342"/>
      <c r="W13" s="324"/>
      <c r="X13" s="324"/>
      <c r="Y13" s="324"/>
      <c r="Z13" s="324"/>
      <c r="AA13" s="324"/>
      <c r="AB13" s="324"/>
      <c r="AC13" s="335"/>
    </row>
    <row r="14" spans="2:29" ht="16.5" customHeight="1">
      <c r="B14" s="336"/>
      <c r="C14" s="337"/>
      <c r="D14" s="337"/>
      <c r="E14" s="337"/>
      <c r="F14" s="337"/>
      <c r="G14" s="337"/>
      <c r="H14" s="338"/>
      <c r="I14" s="343"/>
      <c r="J14" s="344"/>
      <c r="K14" s="344"/>
      <c r="L14" s="345" t="s">
        <v>160</v>
      </c>
      <c r="M14" s="344"/>
      <c r="N14" s="344"/>
      <c r="O14" s="346"/>
      <c r="P14" s="347"/>
      <c r="Q14" s="348"/>
      <c r="R14" s="348"/>
      <c r="S14" s="345" t="s">
        <v>160</v>
      </c>
      <c r="T14" s="348"/>
      <c r="U14" s="349"/>
      <c r="V14" s="350"/>
      <c r="W14" s="324"/>
      <c r="X14" s="324"/>
      <c r="Y14" s="324"/>
      <c r="Z14" s="324"/>
      <c r="AA14" s="324"/>
      <c r="AB14" s="324"/>
      <c r="AC14" s="335"/>
    </row>
    <row r="15" spans="2:29" ht="5.25" customHeight="1" thickBot="1">
      <c r="B15" s="351"/>
      <c r="C15" s="352"/>
      <c r="D15" s="352"/>
      <c r="E15" s="352"/>
      <c r="F15" s="352"/>
      <c r="G15" s="352"/>
      <c r="H15" s="353"/>
      <c r="I15" s="354"/>
      <c r="J15" s="355"/>
      <c r="K15" s="355"/>
      <c r="L15" s="355"/>
      <c r="M15" s="355"/>
      <c r="N15" s="355"/>
      <c r="O15" s="356"/>
      <c r="P15" s="357"/>
      <c r="Q15" s="358"/>
      <c r="R15" s="358"/>
      <c r="S15" s="358"/>
      <c r="T15" s="358"/>
      <c r="U15" s="359"/>
      <c r="V15" s="360"/>
      <c r="W15" s="361"/>
      <c r="X15" s="361"/>
      <c r="Y15" s="361"/>
      <c r="Z15" s="361"/>
      <c r="AA15" s="361"/>
      <c r="AB15" s="361"/>
      <c r="AC15" s="362"/>
    </row>
    <row r="16" spans="2:30" s="363" customFormat="1" ht="6.75" customHeight="1" thickBot="1">
      <c r="B16" s="364"/>
      <c r="C16" s="364"/>
      <c r="D16" s="364"/>
      <c r="E16" s="364"/>
      <c r="F16" s="364"/>
      <c r="G16" s="364"/>
      <c r="H16" s="364"/>
      <c r="I16" s="364"/>
      <c r="J16" s="364"/>
      <c r="K16" s="364"/>
      <c r="L16" s="364"/>
      <c r="M16" s="364"/>
      <c r="N16" s="364"/>
      <c r="O16" s="364"/>
      <c r="P16" s="364"/>
      <c r="Q16" s="364"/>
      <c r="R16" s="365"/>
      <c r="S16" s="365"/>
      <c r="T16" s="365"/>
      <c r="U16" s="365"/>
      <c r="V16" s="365"/>
      <c r="W16" s="365"/>
      <c r="X16" s="365"/>
      <c r="Y16" s="365"/>
      <c r="Z16" s="365"/>
      <c r="AA16" s="365"/>
      <c r="AB16" s="365"/>
      <c r="AC16" s="365"/>
      <c r="AD16" s="366"/>
    </row>
    <row r="17" spans="1:118" s="367" customFormat="1" ht="12.75" customHeight="1">
      <c r="A17" s="313"/>
      <c r="B17" s="756" t="s">
        <v>59</v>
      </c>
      <c r="C17" s="757"/>
      <c r="D17" s="757"/>
      <c r="E17" s="757"/>
      <c r="F17" s="757"/>
      <c r="G17" s="757"/>
      <c r="H17" s="757"/>
      <c r="I17" s="757"/>
      <c r="J17" s="757"/>
      <c r="K17" s="757"/>
      <c r="L17" s="757"/>
      <c r="M17" s="757"/>
      <c r="N17" s="757"/>
      <c r="O17" s="757"/>
      <c r="P17" s="757"/>
      <c r="Q17" s="757"/>
      <c r="R17" s="757"/>
      <c r="S17" s="757"/>
      <c r="T17" s="757"/>
      <c r="U17" s="757"/>
      <c r="V17" s="757"/>
      <c r="W17" s="757"/>
      <c r="X17" s="757"/>
      <c r="Y17" s="757"/>
      <c r="Z17" s="757"/>
      <c r="AA17" s="757"/>
      <c r="AB17" s="757"/>
      <c r="AC17" s="758"/>
      <c r="AD17" s="366"/>
      <c r="AE17" s="363"/>
      <c r="AF17" s="363"/>
      <c r="AG17" s="363"/>
      <c r="AH17" s="363"/>
      <c r="AI17" s="363"/>
      <c r="AJ17" s="363"/>
      <c r="AK17" s="363"/>
      <c r="AL17" s="363"/>
      <c r="AM17" s="363"/>
      <c r="AN17" s="363"/>
      <c r="AO17" s="363"/>
      <c r="AP17" s="363"/>
      <c r="AQ17" s="363"/>
      <c r="AR17" s="363"/>
      <c r="AS17" s="363"/>
      <c r="AT17" s="363"/>
      <c r="AU17" s="363"/>
      <c r="AV17" s="363"/>
      <c r="AW17" s="363"/>
      <c r="AX17" s="363"/>
      <c r="AY17" s="363"/>
      <c r="AZ17" s="363"/>
      <c r="BA17" s="363"/>
      <c r="BB17" s="363"/>
      <c r="BC17" s="363"/>
      <c r="BD17" s="363"/>
      <c r="BE17" s="363"/>
      <c r="BF17" s="363"/>
      <c r="BG17" s="363"/>
      <c r="BH17" s="363"/>
      <c r="BI17" s="363"/>
      <c r="BJ17" s="363"/>
      <c r="BK17" s="363"/>
      <c r="BL17" s="363"/>
      <c r="BM17" s="363"/>
      <c r="BN17" s="363"/>
      <c r="BO17" s="363"/>
      <c r="BP17" s="363"/>
      <c r="BQ17" s="363"/>
      <c r="BR17" s="363"/>
      <c r="BS17" s="363"/>
      <c r="BT17" s="363"/>
      <c r="BU17" s="363"/>
      <c r="BV17" s="363"/>
      <c r="BW17" s="363"/>
      <c r="BX17" s="363"/>
      <c r="BY17" s="363"/>
      <c r="BZ17" s="363"/>
      <c r="CA17" s="363"/>
      <c r="CB17" s="363"/>
      <c r="CC17" s="363"/>
      <c r="CD17" s="363"/>
      <c r="CE17" s="363"/>
      <c r="CF17" s="363"/>
      <c r="CG17" s="363"/>
      <c r="CH17" s="363"/>
      <c r="CI17" s="363"/>
      <c r="CJ17" s="363"/>
      <c r="CK17" s="363"/>
      <c r="CL17" s="363"/>
      <c r="CM17" s="363"/>
      <c r="CN17" s="363"/>
      <c r="CO17" s="363"/>
      <c r="CP17" s="363"/>
      <c r="CQ17" s="363"/>
      <c r="CR17" s="363"/>
      <c r="CS17" s="363"/>
      <c r="CT17" s="363"/>
      <c r="CU17" s="363"/>
      <c r="CV17" s="363"/>
      <c r="CW17" s="363"/>
      <c r="CX17" s="363"/>
      <c r="CY17" s="363"/>
      <c r="CZ17" s="363"/>
      <c r="DA17" s="363"/>
      <c r="DB17" s="363"/>
      <c r="DC17" s="363"/>
      <c r="DD17" s="363"/>
      <c r="DE17" s="363"/>
      <c r="DF17" s="363"/>
      <c r="DG17" s="363"/>
      <c r="DH17" s="363"/>
      <c r="DI17" s="363"/>
      <c r="DJ17" s="363"/>
      <c r="DK17" s="363"/>
      <c r="DL17" s="363"/>
      <c r="DM17" s="363"/>
      <c r="DN17" s="363"/>
    </row>
    <row r="18" spans="1:118" s="367" customFormat="1" ht="18.75" customHeight="1">
      <c r="A18" s="313"/>
      <c r="B18" s="738" t="s">
        <v>113</v>
      </c>
      <c r="C18" s="689"/>
      <c r="D18" s="689"/>
      <c r="E18" s="689"/>
      <c r="F18" s="689"/>
      <c r="G18" s="689"/>
      <c r="H18" s="689"/>
      <c r="I18" s="689"/>
      <c r="J18" s="689"/>
      <c r="K18" s="689"/>
      <c r="L18" s="689"/>
      <c r="M18" s="689"/>
      <c r="N18" s="689"/>
      <c r="O18" s="689"/>
      <c r="P18" s="689"/>
      <c r="Q18" s="689"/>
      <c r="R18" s="689"/>
      <c r="S18" s="689"/>
      <c r="T18" s="689"/>
      <c r="U18" s="368"/>
      <c r="V18" s="694">
        <v>954551223</v>
      </c>
      <c r="W18" s="695"/>
      <c r="X18" s="695"/>
      <c r="Y18" s="695"/>
      <c r="Z18" s="695"/>
      <c r="AA18" s="695"/>
      <c r="AB18" s="696"/>
      <c r="AC18" s="411"/>
      <c r="AD18" s="366"/>
      <c r="AE18" s="363"/>
      <c r="AF18" s="363"/>
      <c r="AG18" s="363"/>
      <c r="AH18" s="363"/>
      <c r="AI18" s="363"/>
      <c r="AJ18" s="363"/>
      <c r="AK18" s="363"/>
      <c r="AL18" s="363"/>
      <c r="AM18" s="363"/>
      <c r="AN18" s="363"/>
      <c r="AO18" s="363"/>
      <c r="AP18" s="363"/>
      <c r="AQ18" s="363"/>
      <c r="AR18" s="363"/>
      <c r="AS18" s="363"/>
      <c r="AT18" s="363"/>
      <c r="AU18" s="363"/>
      <c r="AV18" s="363"/>
      <c r="AW18" s="363"/>
      <c r="AX18" s="363"/>
      <c r="AY18" s="363"/>
      <c r="AZ18" s="363"/>
      <c r="BA18" s="363"/>
      <c r="BB18" s="363"/>
      <c r="BC18" s="363"/>
      <c r="BD18" s="363"/>
      <c r="BE18" s="363"/>
      <c r="BF18" s="363"/>
      <c r="BG18" s="363"/>
      <c r="BH18" s="363"/>
      <c r="BI18" s="363"/>
      <c r="BJ18" s="363"/>
      <c r="BK18" s="363"/>
      <c r="BL18" s="363"/>
      <c r="BM18" s="363"/>
      <c r="BN18" s="363"/>
      <c r="BO18" s="363"/>
      <c r="BP18" s="363"/>
      <c r="BQ18" s="363"/>
      <c r="BR18" s="363"/>
      <c r="BS18" s="363"/>
      <c r="BT18" s="363"/>
      <c r="BU18" s="363"/>
      <c r="BV18" s="363"/>
      <c r="BW18" s="363"/>
      <c r="BX18" s="363"/>
      <c r="BY18" s="363"/>
      <c r="BZ18" s="363"/>
      <c r="CA18" s="363"/>
      <c r="CB18" s="363"/>
      <c r="CC18" s="363"/>
      <c r="CD18" s="363"/>
      <c r="CE18" s="363"/>
      <c r="CF18" s="363"/>
      <c r="CG18" s="363"/>
      <c r="CH18" s="363"/>
      <c r="CI18" s="363"/>
      <c r="CJ18" s="363"/>
      <c r="CK18" s="363"/>
      <c r="CL18" s="363"/>
      <c r="CM18" s="363"/>
      <c r="CN18" s="363"/>
      <c r="CO18" s="363"/>
      <c r="CP18" s="363"/>
      <c r="CQ18" s="363"/>
      <c r="CR18" s="363"/>
      <c r="CS18" s="363"/>
      <c r="CT18" s="363"/>
      <c r="CU18" s="363"/>
      <c r="CV18" s="363"/>
      <c r="CW18" s="363"/>
      <c r="CX18" s="363"/>
      <c r="CY18" s="363"/>
      <c r="CZ18" s="363"/>
      <c r="DA18" s="363"/>
      <c r="DB18" s="363"/>
      <c r="DC18" s="363"/>
      <c r="DD18" s="363"/>
      <c r="DE18" s="363"/>
      <c r="DF18" s="363"/>
      <c r="DG18" s="363"/>
      <c r="DH18" s="363"/>
      <c r="DI18" s="363"/>
      <c r="DJ18" s="363"/>
      <c r="DK18" s="363"/>
      <c r="DL18" s="363"/>
      <c r="DM18" s="363"/>
      <c r="DN18" s="363"/>
    </row>
    <row r="19" spans="2:29" ht="18.75" customHeight="1">
      <c r="B19" s="739" t="s">
        <v>10</v>
      </c>
      <c r="C19" s="691"/>
      <c r="D19" s="691"/>
      <c r="E19" s="691"/>
      <c r="F19" s="691"/>
      <c r="G19" s="691"/>
      <c r="H19" s="691"/>
      <c r="I19" s="691" t="s">
        <v>11</v>
      </c>
      <c r="J19" s="691"/>
      <c r="K19" s="691"/>
      <c r="L19" s="691"/>
      <c r="M19" s="691"/>
      <c r="N19" s="691"/>
      <c r="O19" s="691"/>
      <c r="P19" s="691" t="s">
        <v>12</v>
      </c>
      <c r="Q19" s="691"/>
      <c r="R19" s="691"/>
      <c r="S19" s="691"/>
      <c r="T19" s="691"/>
      <c r="U19" s="691"/>
      <c r="V19" s="691"/>
      <c r="W19" s="691" t="s">
        <v>13</v>
      </c>
      <c r="X19" s="691"/>
      <c r="Y19" s="691"/>
      <c r="Z19" s="691"/>
      <c r="AA19" s="691"/>
      <c r="AB19" s="691"/>
      <c r="AC19" s="764"/>
    </row>
    <row r="20" spans="2:30" ht="18.75" customHeight="1">
      <c r="B20" s="766" t="s">
        <v>432</v>
      </c>
      <c r="C20" s="767"/>
      <c r="D20" s="767"/>
      <c r="E20" s="767"/>
      <c r="F20" s="767"/>
      <c r="G20" s="767"/>
      <c r="H20" s="767"/>
      <c r="I20" s="767" t="s">
        <v>433</v>
      </c>
      <c r="J20" s="767"/>
      <c r="K20" s="767"/>
      <c r="L20" s="767"/>
      <c r="M20" s="767"/>
      <c r="N20" s="767"/>
      <c r="O20" s="767"/>
      <c r="P20" s="767" t="s">
        <v>434</v>
      </c>
      <c r="Q20" s="767"/>
      <c r="R20" s="767"/>
      <c r="S20" s="767"/>
      <c r="T20" s="767"/>
      <c r="U20" s="767"/>
      <c r="V20" s="767"/>
      <c r="W20" s="767" t="s">
        <v>435</v>
      </c>
      <c r="X20" s="767"/>
      <c r="Y20" s="767"/>
      <c r="Z20" s="767"/>
      <c r="AA20" s="767"/>
      <c r="AB20" s="767"/>
      <c r="AC20" s="768"/>
      <c r="AD20" s="328"/>
    </row>
    <row r="21" spans="1:30" s="315" customFormat="1" ht="4.5" customHeight="1" thickBot="1">
      <c r="A21" s="363"/>
      <c r="B21" s="369"/>
      <c r="C21" s="369"/>
      <c r="D21" s="369"/>
      <c r="E21" s="369"/>
      <c r="F21" s="369"/>
      <c r="G21" s="369"/>
      <c r="H21" s="369"/>
      <c r="I21" s="369"/>
      <c r="J21" s="369"/>
      <c r="K21" s="369"/>
      <c r="L21" s="369"/>
      <c r="M21" s="369"/>
      <c r="N21" s="369"/>
      <c r="O21" s="369"/>
      <c r="P21" s="369"/>
      <c r="Q21" s="369"/>
      <c r="R21" s="370"/>
      <c r="S21" s="370"/>
      <c r="T21" s="370"/>
      <c r="U21" s="370"/>
      <c r="V21" s="370"/>
      <c r="W21" s="370"/>
      <c r="X21" s="370"/>
      <c r="Y21" s="370"/>
      <c r="Z21" s="370"/>
      <c r="AA21" s="370"/>
      <c r="AB21" s="370"/>
      <c r="AC21" s="370"/>
      <c r="AD21" s="314"/>
    </row>
    <row r="22" spans="2:29" ht="14.25" thickBot="1">
      <c r="B22" s="744" t="s">
        <v>60</v>
      </c>
      <c r="C22" s="745"/>
      <c r="D22" s="745"/>
      <c r="E22" s="745"/>
      <c r="F22" s="745"/>
      <c r="G22" s="745"/>
      <c r="H22" s="745"/>
      <c r="I22" s="745"/>
      <c r="J22" s="745"/>
      <c r="K22" s="745"/>
      <c r="L22" s="745"/>
      <c r="M22" s="745"/>
      <c r="N22" s="745"/>
      <c r="O22" s="745"/>
      <c r="P22" s="745"/>
      <c r="Q22" s="745"/>
      <c r="R22" s="745"/>
      <c r="S22" s="745"/>
      <c r="T22" s="745"/>
      <c r="U22" s="745"/>
      <c r="V22" s="745"/>
      <c r="W22" s="745"/>
      <c r="X22" s="745"/>
      <c r="Y22" s="745"/>
      <c r="Z22" s="745"/>
      <c r="AA22" s="745"/>
      <c r="AB22" s="745"/>
      <c r="AC22" s="746"/>
    </row>
    <row r="23" spans="1:29" ht="17.25" customHeight="1">
      <c r="A23" s="371"/>
      <c r="B23" s="699" t="s">
        <v>55</v>
      </c>
      <c r="C23" s="700"/>
      <c r="D23" s="700"/>
      <c r="E23" s="700"/>
      <c r="F23" s="700"/>
      <c r="G23" s="700"/>
      <c r="H23" s="700"/>
      <c r="I23" s="700"/>
      <c r="J23" s="700"/>
      <c r="K23" s="700"/>
      <c r="L23" s="700"/>
      <c r="M23" s="700"/>
      <c r="N23" s="700"/>
      <c r="O23" s="700"/>
      <c r="P23" s="700"/>
      <c r="Q23" s="701"/>
      <c r="R23" s="697">
        <v>0</v>
      </c>
      <c r="S23" s="697"/>
      <c r="T23" s="697"/>
      <c r="U23" s="697"/>
      <c r="V23" s="697"/>
      <c r="W23" s="697"/>
      <c r="X23" s="697"/>
      <c r="Y23" s="697"/>
      <c r="Z23" s="697"/>
      <c r="AA23" s="697"/>
      <c r="AB23" s="697"/>
      <c r="AC23" s="698"/>
    </row>
    <row r="24" spans="1:29" ht="17.25" customHeight="1">
      <c r="A24" s="371"/>
      <c r="B24" s="702" t="s">
        <v>56</v>
      </c>
      <c r="C24" s="703"/>
      <c r="D24" s="703"/>
      <c r="E24" s="703"/>
      <c r="F24" s="703"/>
      <c r="G24" s="703"/>
      <c r="H24" s="703"/>
      <c r="I24" s="703"/>
      <c r="J24" s="703"/>
      <c r="K24" s="703"/>
      <c r="L24" s="703"/>
      <c r="M24" s="703"/>
      <c r="N24" s="703"/>
      <c r="O24" s="703"/>
      <c r="P24" s="703"/>
      <c r="Q24" s="704"/>
      <c r="R24" s="686">
        <v>0</v>
      </c>
      <c r="S24" s="686"/>
      <c r="T24" s="686"/>
      <c r="U24" s="686"/>
      <c r="V24" s="686"/>
      <c r="W24" s="686"/>
      <c r="X24" s="686"/>
      <c r="Y24" s="686"/>
      <c r="Z24" s="686"/>
      <c r="AA24" s="686"/>
      <c r="AB24" s="686"/>
      <c r="AC24" s="687"/>
    </row>
    <row r="25" spans="1:29" ht="17.25" customHeight="1">
      <c r="A25" s="371"/>
      <c r="B25" s="702" t="s">
        <v>98</v>
      </c>
      <c r="C25" s="703"/>
      <c r="D25" s="703"/>
      <c r="E25" s="703"/>
      <c r="F25" s="703"/>
      <c r="G25" s="703"/>
      <c r="H25" s="703"/>
      <c r="I25" s="703"/>
      <c r="J25" s="703"/>
      <c r="K25" s="703"/>
      <c r="L25" s="703"/>
      <c r="M25" s="703"/>
      <c r="N25" s="703"/>
      <c r="O25" s="703"/>
      <c r="P25" s="703"/>
      <c r="Q25" s="704"/>
      <c r="R25" s="686">
        <v>0</v>
      </c>
      <c r="S25" s="686"/>
      <c r="T25" s="686"/>
      <c r="U25" s="686"/>
      <c r="V25" s="686"/>
      <c r="W25" s="686"/>
      <c r="X25" s="686"/>
      <c r="Y25" s="686"/>
      <c r="Z25" s="686"/>
      <c r="AA25" s="686"/>
      <c r="AB25" s="686"/>
      <c r="AC25" s="687"/>
    </row>
    <row r="26" spans="1:29" ht="17.25" customHeight="1">
      <c r="A26" s="371"/>
      <c r="B26" s="702" t="s">
        <v>335</v>
      </c>
      <c r="C26" s="703"/>
      <c r="D26" s="703"/>
      <c r="E26" s="703"/>
      <c r="F26" s="703"/>
      <c r="G26" s="703"/>
      <c r="H26" s="703"/>
      <c r="I26" s="703"/>
      <c r="J26" s="703"/>
      <c r="K26" s="703"/>
      <c r="L26" s="703"/>
      <c r="M26" s="703"/>
      <c r="N26" s="703"/>
      <c r="O26" s="703"/>
      <c r="P26" s="703"/>
      <c r="Q26" s="704"/>
      <c r="R26" s="686">
        <v>0</v>
      </c>
      <c r="S26" s="686"/>
      <c r="T26" s="686"/>
      <c r="U26" s="686"/>
      <c r="V26" s="686"/>
      <c r="W26" s="686"/>
      <c r="X26" s="686"/>
      <c r="Y26" s="686"/>
      <c r="Z26" s="686"/>
      <c r="AA26" s="686"/>
      <c r="AB26" s="686"/>
      <c r="AC26" s="687"/>
    </row>
    <row r="27" spans="1:29" ht="17.25" customHeight="1">
      <c r="A27" s="371"/>
      <c r="B27" s="702" t="s">
        <v>57</v>
      </c>
      <c r="C27" s="703"/>
      <c r="D27" s="703"/>
      <c r="E27" s="703"/>
      <c r="F27" s="703"/>
      <c r="G27" s="703"/>
      <c r="H27" s="703"/>
      <c r="I27" s="703"/>
      <c r="J27" s="703"/>
      <c r="K27" s="703"/>
      <c r="L27" s="703"/>
      <c r="M27" s="703"/>
      <c r="N27" s="703"/>
      <c r="O27" s="703"/>
      <c r="P27" s="703"/>
      <c r="Q27" s="704"/>
      <c r="R27" s="686">
        <v>0</v>
      </c>
      <c r="S27" s="686"/>
      <c r="T27" s="686"/>
      <c r="U27" s="686"/>
      <c r="V27" s="686"/>
      <c r="W27" s="686"/>
      <c r="X27" s="686"/>
      <c r="Y27" s="686"/>
      <c r="Z27" s="686"/>
      <c r="AA27" s="686"/>
      <c r="AB27" s="686"/>
      <c r="AC27" s="687"/>
    </row>
    <row r="28" spans="1:30" s="315" customFormat="1" ht="13.5" thickBot="1">
      <c r="A28" s="363"/>
      <c r="B28" s="369"/>
      <c r="C28" s="369"/>
      <c r="D28" s="369"/>
      <c r="E28" s="369"/>
      <c r="F28" s="369"/>
      <c r="G28" s="369"/>
      <c r="H28" s="369"/>
      <c r="I28" s="369"/>
      <c r="J28" s="369"/>
      <c r="K28" s="369"/>
      <c r="L28" s="369"/>
      <c r="M28" s="369"/>
      <c r="N28" s="369"/>
      <c r="O28" s="369"/>
      <c r="P28" s="369"/>
      <c r="Q28" s="369"/>
      <c r="R28" s="372"/>
      <c r="S28" s="370"/>
      <c r="T28" s="370"/>
      <c r="U28" s="370"/>
      <c r="V28" s="370"/>
      <c r="W28" s="370"/>
      <c r="X28" s="370"/>
      <c r="Y28" s="370"/>
      <c r="Z28" s="370"/>
      <c r="AA28" s="370"/>
      <c r="AB28" s="370"/>
      <c r="AC28" s="370"/>
      <c r="AD28" s="314"/>
    </row>
    <row r="29" spans="2:29" ht="13.5" thickBot="1">
      <c r="B29" s="727" t="s">
        <v>126</v>
      </c>
      <c r="C29" s="728"/>
      <c r="D29" s="728"/>
      <c r="E29" s="728"/>
      <c r="F29" s="728"/>
      <c r="G29" s="728"/>
      <c r="H29" s="728"/>
      <c r="I29" s="728"/>
      <c r="J29" s="728"/>
      <c r="K29" s="728"/>
      <c r="L29" s="728"/>
      <c r="M29" s="728"/>
      <c r="N29" s="728"/>
      <c r="O29" s="728"/>
      <c r="P29" s="728"/>
      <c r="Q29" s="729"/>
      <c r="R29" s="734" t="s">
        <v>436</v>
      </c>
      <c r="S29" s="735"/>
      <c r="T29" s="735"/>
      <c r="U29" s="735"/>
      <c r="V29" s="735"/>
      <c r="W29" s="735"/>
      <c r="X29" s="735"/>
      <c r="Y29" s="735"/>
      <c r="Z29" s="735"/>
      <c r="AA29" s="735"/>
      <c r="AB29" s="735"/>
      <c r="AC29" s="736"/>
    </row>
    <row r="30" spans="1:30" s="315" customFormat="1" ht="9.75" customHeight="1" thickBot="1">
      <c r="A30" s="363"/>
      <c r="B30" s="765"/>
      <c r="C30" s="765"/>
      <c r="D30" s="765"/>
      <c r="E30" s="765"/>
      <c r="F30" s="765"/>
      <c r="G30" s="765"/>
      <c r="H30" s="765"/>
      <c r="I30" s="765"/>
      <c r="J30" s="765"/>
      <c r="K30" s="765"/>
      <c r="L30" s="765"/>
      <c r="M30" s="765"/>
      <c r="N30" s="765"/>
      <c r="O30" s="765"/>
      <c r="P30" s="765"/>
      <c r="Q30" s="765"/>
      <c r="R30" s="765"/>
      <c r="S30" s="765"/>
      <c r="T30" s="765"/>
      <c r="U30" s="765"/>
      <c r="V30" s="765"/>
      <c r="W30" s="765"/>
      <c r="X30" s="765"/>
      <c r="Y30" s="765"/>
      <c r="Z30" s="765"/>
      <c r="AA30" s="765"/>
      <c r="AB30" s="765"/>
      <c r="AC30" s="765"/>
      <c r="AD30" s="314"/>
    </row>
    <row r="31" spans="2:29" ht="6" customHeight="1">
      <c r="B31" s="721">
        <f>IF(CONCATENATE(Z7,AA7)*1=0,CONCATENATE(Z7,AA7)*1+100,CONCATENATE(Z7,AA7)*1)</f>
        <v>51</v>
      </c>
      <c r="C31" s="722"/>
      <c r="D31" s="723"/>
      <c r="E31" s="712" t="s">
        <v>99</v>
      </c>
      <c r="F31" s="713"/>
      <c r="G31" s="713"/>
      <c r="H31" s="713"/>
      <c r="I31" s="713"/>
      <c r="J31" s="713"/>
      <c r="K31" s="713"/>
      <c r="L31" s="713"/>
      <c r="M31" s="713"/>
      <c r="N31" s="713"/>
      <c r="O31" s="713"/>
      <c r="P31" s="713"/>
      <c r="Q31" s="713"/>
      <c r="R31" s="713"/>
      <c r="S31" s="713"/>
      <c r="T31" s="713"/>
      <c r="U31" s="713"/>
      <c r="V31" s="713"/>
      <c r="W31" s="713"/>
      <c r="X31" s="713"/>
      <c r="Y31" s="713"/>
      <c r="Z31" s="713"/>
      <c r="AA31" s="713"/>
      <c r="AB31" s="713"/>
      <c r="AC31" s="714"/>
    </row>
    <row r="32" spans="2:29" ht="9" customHeight="1" thickBot="1">
      <c r="B32" s="724"/>
      <c r="C32" s="725"/>
      <c r="D32" s="726"/>
      <c r="E32" s="715"/>
      <c r="F32" s="716"/>
      <c r="G32" s="716"/>
      <c r="H32" s="716"/>
      <c r="I32" s="716"/>
      <c r="J32" s="716"/>
      <c r="K32" s="716"/>
      <c r="L32" s="716"/>
      <c r="M32" s="716"/>
      <c r="N32" s="716"/>
      <c r="O32" s="716"/>
      <c r="P32" s="716"/>
      <c r="Q32" s="716"/>
      <c r="R32" s="716"/>
      <c r="S32" s="716"/>
      <c r="T32" s="716"/>
      <c r="U32" s="716"/>
      <c r="V32" s="716"/>
      <c r="W32" s="716"/>
      <c r="X32" s="716"/>
      <c r="Y32" s="716"/>
      <c r="Z32" s="716"/>
      <c r="AA32" s="716"/>
      <c r="AB32" s="716"/>
      <c r="AC32" s="717"/>
    </row>
    <row r="33" spans="2:29" ht="24" thickBot="1">
      <c r="B33" s="718">
        <f>LOOKUP(B31,Calendario!A3:B22,Calendario!C3:C22)</f>
        <v>39615</v>
      </c>
      <c r="C33" s="719"/>
      <c r="D33" s="719"/>
      <c r="E33" s="719"/>
      <c r="F33" s="719"/>
      <c r="G33" s="719"/>
      <c r="H33" s="719"/>
      <c r="I33" s="719"/>
      <c r="J33" s="719"/>
      <c r="K33" s="719"/>
      <c r="L33" s="719"/>
      <c r="M33" s="719"/>
      <c r="N33" s="719"/>
      <c r="O33" s="719"/>
      <c r="P33" s="719"/>
      <c r="Q33" s="719"/>
      <c r="R33" s="719"/>
      <c r="S33" s="719"/>
      <c r="T33" s="719"/>
      <c r="U33" s="719"/>
      <c r="V33" s="719"/>
      <c r="W33" s="719"/>
      <c r="X33" s="719"/>
      <c r="Y33" s="719"/>
      <c r="Z33" s="719"/>
      <c r="AA33" s="719"/>
      <c r="AB33" s="719"/>
      <c r="AC33" s="720"/>
    </row>
    <row r="34" spans="1:30" s="315" customFormat="1" ht="13.5" thickBot="1">
      <c r="A34" s="363"/>
      <c r="B34" s="373"/>
      <c r="C34" s="373"/>
      <c r="D34" s="373"/>
      <c r="E34" s="373"/>
      <c r="F34" s="373"/>
      <c r="G34" s="373"/>
      <c r="H34" s="373"/>
      <c r="I34" s="373"/>
      <c r="J34" s="373"/>
      <c r="K34" s="373"/>
      <c r="L34" s="373"/>
      <c r="M34" s="373"/>
      <c r="N34" s="373"/>
      <c r="O34" s="373"/>
      <c r="P34" s="373"/>
      <c r="Q34" s="373"/>
      <c r="R34" s="374"/>
      <c r="S34" s="370"/>
      <c r="T34" s="370"/>
      <c r="U34" s="370"/>
      <c r="V34" s="370"/>
      <c r="W34" s="370"/>
      <c r="X34" s="370"/>
      <c r="Y34" s="370"/>
      <c r="Z34" s="370"/>
      <c r="AA34" s="370"/>
      <c r="AB34" s="370"/>
      <c r="AC34" s="370"/>
      <c r="AD34" s="314"/>
    </row>
    <row r="35" spans="1:30" s="315" customFormat="1" ht="13.5">
      <c r="A35" s="363"/>
      <c r="B35" s="705" t="s">
        <v>480</v>
      </c>
      <c r="C35" s="706"/>
      <c r="D35" s="706"/>
      <c r="E35" s="706"/>
      <c r="F35" s="706"/>
      <c r="G35" s="706"/>
      <c r="H35" s="706"/>
      <c r="I35" s="706"/>
      <c r="J35" s="706"/>
      <c r="K35" s="706"/>
      <c r="L35" s="706"/>
      <c r="M35" s="706"/>
      <c r="N35" s="706"/>
      <c r="O35" s="706"/>
      <c r="P35" s="706"/>
      <c r="Q35" s="706"/>
      <c r="R35" s="706"/>
      <c r="S35" s="706"/>
      <c r="T35" s="706"/>
      <c r="U35" s="706"/>
      <c r="V35" s="706"/>
      <c r="W35" s="706"/>
      <c r="X35" s="706"/>
      <c r="Y35" s="706"/>
      <c r="Z35" s="706"/>
      <c r="AA35" s="706"/>
      <c r="AB35" s="706"/>
      <c r="AC35" s="707"/>
      <c r="AD35" s="314"/>
    </row>
    <row r="36" spans="1:30" s="404" customFormat="1" ht="13.5" thickBot="1">
      <c r="A36" s="403"/>
      <c r="B36" s="708" t="s">
        <v>481</v>
      </c>
      <c r="C36" s="709"/>
      <c r="D36" s="709"/>
      <c r="E36" s="709"/>
      <c r="F36" s="709"/>
      <c r="G36" s="709"/>
      <c r="H36" s="709"/>
      <c r="I36" s="709"/>
      <c r="J36" s="709"/>
      <c r="K36" s="709"/>
      <c r="L36" s="709"/>
      <c r="M36" s="709"/>
      <c r="N36" s="709"/>
      <c r="O36" s="709"/>
      <c r="P36" s="709"/>
      <c r="Q36" s="709"/>
      <c r="R36" s="709"/>
      <c r="S36" s="709"/>
      <c r="T36" s="709"/>
      <c r="U36" s="709"/>
      <c r="V36" s="709"/>
      <c r="W36" s="709"/>
      <c r="X36" s="412" t="s">
        <v>482</v>
      </c>
      <c r="Y36" s="710"/>
      <c r="Z36" s="710"/>
      <c r="AA36" s="710"/>
      <c r="AB36" s="710"/>
      <c r="AC36" s="711"/>
      <c r="AD36" s="314"/>
    </row>
    <row r="37" spans="1:30" s="315" customFormat="1" ht="12.75">
      <c r="A37" s="363"/>
      <c r="B37" s="373"/>
      <c r="C37" s="373"/>
      <c r="D37" s="373"/>
      <c r="E37" s="373"/>
      <c r="F37" s="373"/>
      <c r="G37" s="373"/>
      <c r="H37" s="373"/>
      <c r="I37" s="373"/>
      <c r="J37" s="373"/>
      <c r="K37" s="373"/>
      <c r="L37" s="373"/>
      <c r="M37" s="373"/>
      <c r="N37" s="373"/>
      <c r="O37" s="373"/>
      <c r="P37" s="373"/>
      <c r="Q37" s="373"/>
      <c r="R37" s="374"/>
      <c r="S37" s="370"/>
      <c r="T37" s="370"/>
      <c r="U37" s="370"/>
      <c r="V37" s="370"/>
      <c r="W37" s="370"/>
      <c r="X37" s="370"/>
      <c r="Y37" s="370"/>
      <c r="Z37" s="370"/>
      <c r="AA37" s="370"/>
      <c r="AB37" s="370"/>
      <c r="AC37" s="370"/>
      <c r="AD37" s="314"/>
    </row>
    <row r="38" spans="1:30" s="315" customFormat="1" ht="12.75">
      <c r="A38" s="363"/>
      <c r="B38" s="730" t="s">
        <v>492</v>
      </c>
      <c r="C38" s="730"/>
      <c r="D38" s="730"/>
      <c r="E38" s="730"/>
      <c r="F38" s="730"/>
      <c r="G38" s="730"/>
      <c r="H38" s="730"/>
      <c r="I38" s="730"/>
      <c r="J38" s="730"/>
      <c r="K38" s="730"/>
      <c r="L38" s="730"/>
      <c r="M38" s="730"/>
      <c r="N38" s="730"/>
      <c r="O38" s="730"/>
      <c r="P38" s="730"/>
      <c r="Q38" s="730"/>
      <c r="R38" s="730"/>
      <c r="S38" s="730"/>
      <c r="T38" s="730"/>
      <c r="U38" s="730"/>
      <c r="V38" s="730"/>
      <c r="W38" s="730"/>
      <c r="X38" s="730"/>
      <c r="Y38" s="730"/>
      <c r="Z38" s="730"/>
      <c r="AA38" s="730"/>
      <c r="AB38" s="730"/>
      <c r="AC38" s="730"/>
      <c r="AD38" s="314"/>
    </row>
    <row r="39" spans="1:30" s="315" customFormat="1" ht="12.75">
      <c r="A39" s="363"/>
      <c r="B39" s="732" t="s">
        <v>490</v>
      </c>
      <c r="C39" s="733"/>
      <c r="D39" s="733"/>
      <c r="E39" s="733"/>
      <c r="F39" s="733"/>
      <c r="G39" s="733"/>
      <c r="H39" s="733"/>
      <c r="I39" s="733"/>
      <c r="J39" s="733"/>
      <c r="K39" s="733"/>
      <c r="L39" s="733"/>
      <c r="M39" s="733"/>
      <c r="N39" s="733"/>
      <c r="O39" s="733"/>
      <c r="P39" s="733"/>
      <c r="Q39" s="733"/>
      <c r="R39" s="733"/>
      <c r="S39" s="733"/>
      <c r="T39" s="733"/>
      <c r="U39" s="733"/>
      <c r="V39" s="733"/>
      <c r="W39" s="733"/>
      <c r="X39" s="733"/>
      <c r="Y39" s="733"/>
      <c r="Z39" s="733"/>
      <c r="AA39" s="733"/>
      <c r="AB39" s="733"/>
      <c r="AC39" s="733"/>
      <c r="AD39" s="314"/>
    </row>
    <row r="40" spans="1:30" s="315" customFormat="1" ht="12.75">
      <c r="A40" s="363"/>
      <c r="B40" s="731" t="s">
        <v>530</v>
      </c>
      <c r="C40" s="731"/>
      <c r="D40" s="731"/>
      <c r="E40" s="731"/>
      <c r="F40" s="731"/>
      <c r="G40" s="731"/>
      <c r="H40" s="731"/>
      <c r="I40" s="731"/>
      <c r="J40" s="731"/>
      <c r="K40" s="731"/>
      <c r="L40" s="731"/>
      <c r="M40" s="731"/>
      <c r="N40" s="731"/>
      <c r="O40" s="731"/>
      <c r="P40" s="731"/>
      <c r="Q40" s="731"/>
      <c r="R40" s="731"/>
      <c r="S40" s="731"/>
      <c r="T40" s="731"/>
      <c r="U40" s="731"/>
      <c r="V40" s="731"/>
      <c r="W40" s="731"/>
      <c r="X40" s="731"/>
      <c r="Y40" s="731"/>
      <c r="Z40" s="731"/>
      <c r="AA40" s="731"/>
      <c r="AB40" s="731"/>
      <c r="AC40" s="731"/>
      <c r="AD40" s="314"/>
    </row>
    <row r="41" spans="1:30" s="315" customFormat="1" ht="12.75">
      <c r="A41" s="363"/>
      <c r="B41" s="730" t="s">
        <v>491</v>
      </c>
      <c r="C41" s="730"/>
      <c r="D41" s="730"/>
      <c r="E41" s="730"/>
      <c r="F41" s="730"/>
      <c r="G41" s="730"/>
      <c r="H41" s="730"/>
      <c r="I41" s="730"/>
      <c r="J41" s="730"/>
      <c r="K41" s="730"/>
      <c r="L41" s="730"/>
      <c r="M41" s="730"/>
      <c r="N41" s="730"/>
      <c r="O41" s="730"/>
      <c r="P41" s="730"/>
      <c r="Q41" s="730"/>
      <c r="R41" s="730"/>
      <c r="S41" s="730"/>
      <c r="T41" s="730"/>
      <c r="U41" s="730"/>
      <c r="V41" s="730"/>
      <c r="W41" s="730"/>
      <c r="X41" s="730"/>
      <c r="Y41" s="730"/>
      <c r="Z41" s="730"/>
      <c r="AA41" s="730"/>
      <c r="AB41" s="730"/>
      <c r="AC41" s="730"/>
      <c r="AD41" s="314"/>
    </row>
    <row r="42" spans="1:30" s="315" customFormat="1" ht="12.75">
      <c r="A42" s="363"/>
      <c r="B42" s="373"/>
      <c r="C42" s="373"/>
      <c r="D42" s="373"/>
      <c r="E42" s="373"/>
      <c r="F42" s="373"/>
      <c r="G42" s="373"/>
      <c r="H42" s="373"/>
      <c r="I42" s="373"/>
      <c r="J42" s="373"/>
      <c r="K42" s="373"/>
      <c r="L42" s="373"/>
      <c r="M42" s="373"/>
      <c r="N42" s="373"/>
      <c r="O42" s="373"/>
      <c r="P42" s="373"/>
      <c r="Q42" s="373"/>
      <c r="R42" s="375"/>
      <c r="S42" s="370"/>
      <c r="T42" s="370"/>
      <c r="U42" s="370"/>
      <c r="V42" s="370"/>
      <c r="W42" s="370"/>
      <c r="X42" s="370"/>
      <c r="Y42" s="370"/>
      <c r="Z42" s="370"/>
      <c r="AA42" s="370"/>
      <c r="AB42" s="370"/>
      <c r="AC42" s="370"/>
      <c r="AD42" s="314"/>
    </row>
    <row r="43" spans="1:30" s="315" customFormat="1" ht="12.75">
      <c r="A43" s="363"/>
      <c r="B43" s="373"/>
      <c r="C43" s="373"/>
      <c r="D43" s="373"/>
      <c r="E43" s="373"/>
      <c r="F43" s="373"/>
      <c r="G43" s="373"/>
      <c r="H43" s="373"/>
      <c r="I43" s="373"/>
      <c r="J43" s="373"/>
      <c r="K43" s="373"/>
      <c r="L43" s="373"/>
      <c r="M43" s="373"/>
      <c r="N43" s="373"/>
      <c r="O43" s="373"/>
      <c r="P43" s="373"/>
      <c r="Q43" s="373"/>
      <c r="R43" s="375"/>
      <c r="S43" s="370"/>
      <c r="T43" s="370"/>
      <c r="U43" s="370"/>
      <c r="V43" s="370"/>
      <c r="W43" s="370"/>
      <c r="X43" s="370"/>
      <c r="Y43" s="370"/>
      <c r="Z43" s="370"/>
      <c r="AA43" s="370"/>
      <c r="AB43" s="370"/>
      <c r="AC43" s="370"/>
      <c r="AD43" s="314"/>
    </row>
    <row r="44" spans="1:30" s="315" customFormat="1" ht="12.75">
      <c r="A44" s="363"/>
      <c r="B44" s="373"/>
      <c r="C44" s="373"/>
      <c r="D44" s="373"/>
      <c r="E44" s="373"/>
      <c r="F44" s="373"/>
      <c r="G44" s="373"/>
      <c r="H44" s="373"/>
      <c r="I44" s="373"/>
      <c r="J44" s="373"/>
      <c r="K44" s="373"/>
      <c r="L44" s="373"/>
      <c r="M44" s="373"/>
      <c r="N44" s="373"/>
      <c r="O44" s="373"/>
      <c r="P44" s="373"/>
      <c r="Q44" s="373"/>
      <c r="R44" s="375"/>
      <c r="S44" s="370"/>
      <c r="T44" s="370"/>
      <c r="U44" s="370"/>
      <c r="V44" s="370"/>
      <c r="W44" s="370"/>
      <c r="X44" s="370"/>
      <c r="Y44" s="370"/>
      <c r="Z44" s="370"/>
      <c r="AA44" s="370"/>
      <c r="AB44" s="370"/>
      <c r="AC44" s="370"/>
      <c r="AD44" s="314"/>
    </row>
    <row r="45" spans="1:30" s="315" customFormat="1" ht="12.75">
      <c r="A45" s="363"/>
      <c r="B45" s="373"/>
      <c r="C45" s="373"/>
      <c r="D45" s="373"/>
      <c r="E45" s="373"/>
      <c r="F45" s="373"/>
      <c r="G45" s="373"/>
      <c r="H45" s="373"/>
      <c r="I45" s="373"/>
      <c r="J45" s="373"/>
      <c r="K45" s="373"/>
      <c r="L45" s="373"/>
      <c r="M45" s="373"/>
      <c r="N45" s="373"/>
      <c r="O45" s="373"/>
      <c r="P45" s="373"/>
      <c r="Q45" s="373"/>
      <c r="R45" s="375"/>
      <c r="S45" s="370"/>
      <c r="T45" s="370"/>
      <c r="U45" s="370"/>
      <c r="V45" s="370"/>
      <c r="W45" s="370"/>
      <c r="X45" s="370"/>
      <c r="Y45" s="370"/>
      <c r="Z45" s="370"/>
      <c r="AA45" s="370"/>
      <c r="AB45" s="370"/>
      <c r="AC45" s="370"/>
      <c r="AD45" s="314"/>
    </row>
    <row r="46" spans="1:30" s="315" customFormat="1" ht="12.75">
      <c r="A46" s="363"/>
      <c r="B46" s="373"/>
      <c r="C46" s="373"/>
      <c r="D46" s="373"/>
      <c r="E46" s="373"/>
      <c r="F46" s="373"/>
      <c r="G46" s="373"/>
      <c r="H46" s="373"/>
      <c r="I46" s="373"/>
      <c r="J46" s="373"/>
      <c r="K46" s="373"/>
      <c r="L46" s="373"/>
      <c r="M46" s="373"/>
      <c r="N46" s="373"/>
      <c r="O46" s="373"/>
      <c r="P46" s="373"/>
      <c r="Q46" s="373"/>
      <c r="R46" s="375"/>
      <c r="S46" s="370"/>
      <c r="T46" s="370"/>
      <c r="U46" s="370"/>
      <c r="V46" s="370"/>
      <c r="W46" s="370"/>
      <c r="X46" s="370"/>
      <c r="Y46" s="370"/>
      <c r="Z46" s="370"/>
      <c r="AA46" s="370"/>
      <c r="AB46" s="370"/>
      <c r="AC46" s="370"/>
      <c r="AD46" s="314"/>
    </row>
    <row r="47" spans="1:30" s="315" customFormat="1" ht="12.75">
      <c r="A47" s="363"/>
      <c r="B47" s="373"/>
      <c r="C47" s="373"/>
      <c r="D47" s="373"/>
      <c r="E47" s="373"/>
      <c r="F47" s="373"/>
      <c r="G47" s="373"/>
      <c r="H47" s="373"/>
      <c r="I47" s="373"/>
      <c r="J47" s="373"/>
      <c r="K47" s="373"/>
      <c r="L47" s="373"/>
      <c r="M47" s="373"/>
      <c r="N47" s="373"/>
      <c r="O47" s="373"/>
      <c r="P47" s="373"/>
      <c r="Q47" s="373"/>
      <c r="R47" s="375"/>
      <c r="S47" s="370"/>
      <c r="T47" s="370"/>
      <c r="U47" s="370"/>
      <c r="V47" s="370"/>
      <c r="W47" s="370"/>
      <c r="X47" s="370"/>
      <c r="Y47" s="370"/>
      <c r="Z47" s="370"/>
      <c r="AA47" s="370"/>
      <c r="AB47" s="370"/>
      <c r="AC47" s="370"/>
      <c r="AD47" s="314"/>
    </row>
    <row r="48" spans="1:30" s="315" customFormat="1" ht="12.75">
      <c r="A48" s="363"/>
      <c r="B48" s="373"/>
      <c r="C48" s="373"/>
      <c r="D48" s="373"/>
      <c r="E48" s="373"/>
      <c r="F48" s="373"/>
      <c r="G48" s="373"/>
      <c r="H48" s="373"/>
      <c r="I48" s="373"/>
      <c r="J48" s="373"/>
      <c r="K48" s="373"/>
      <c r="L48" s="373"/>
      <c r="M48" s="373"/>
      <c r="N48" s="373"/>
      <c r="O48" s="373"/>
      <c r="P48" s="373"/>
      <c r="Q48" s="373"/>
      <c r="R48" s="375"/>
      <c r="S48" s="370"/>
      <c r="T48" s="370"/>
      <c r="U48" s="370"/>
      <c r="V48" s="370"/>
      <c r="W48" s="370"/>
      <c r="X48" s="370"/>
      <c r="Y48" s="370"/>
      <c r="Z48" s="370"/>
      <c r="AA48" s="370"/>
      <c r="AB48" s="370"/>
      <c r="AC48" s="370"/>
      <c r="AD48" s="314"/>
    </row>
    <row r="49" spans="1:30" s="315" customFormat="1" ht="12.75">
      <c r="A49" s="363"/>
      <c r="B49" s="373"/>
      <c r="C49" s="373"/>
      <c r="D49" s="373"/>
      <c r="E49" s="373"/>
      <c r="F49" s="373"/>
      <c r="G49" s="373"/>
      <c r="H49" s="373"/>
      <c r="I49" s="373"/>
      <c r="J49" s="373"/>
      <c r="K49" s="373"/>
      <c r="L49" s="373"/>
      <c r="M49" s="373"/>
      <c r="N49" s="373"/>
      <c r="O49" s="373"/>
      <c r="P49" s="373"/>
      <c r="Q49" s="373"/>
      <c r="R49" s="375"/>
      <c r="S49" s="370"/>
      <c r="T49" s="370"/>
      <c r="U49" s="370"/>
      <c r="V49" s="370"/>
      <c r="W49" s="370"/>
      <c r="X49" s="370"/>
      <c r="Y49" s="370"/>
      <c r="Z49" s="370"/>
      <c r="AA49" s="370"/>
      <c r="AB49" s="370"/>
      <c r="AC49" s="370"/>
      <c r="AD49" s="314"/>
    </row>
    <row r="50" spans="1:30" s="315" customFormat="1" ht="12.75">
      <c r="A50" s="363"/>
      <c r="B50" s="373"/>
      <c r="C50" s="373"/>
      <c r="D50" s="373"/>
      <c r="E50" s="373"/>
      <c r="F50" s="373"/>
      <c r="G50" s="373"/>
      <c r="H50" s="373"/>
      <c r="I50" s="373"/>
      <c r="J50" s="373"/>
      <c r="K50" s="373"/>
      <c r="L50" s="373"/>
      <c r="M50" s="373"/>
      <c r="N50" s="373"/>
      <c r="O50" s="373"/>
      <c r="P50" s="373"/>
      <c r="Q50" s="373"/>
      <c r="R50" s="375"/>
      <c r="S50" s="370"/>
      <c r="T50" s="370"/>
      <c r="U50" s="370"/>
      <c r="V50" s="370"/>
      <c r="W50" s="370"/>
      <c r="X50" s="370"/>
      <c r="Y50" s="370"/>
      <c r="Z50" s="370"/>
      <c r="AA50" s="370"/>
      <c r="AB50" s="370"/>
      <c r="AC50" s="370"/>
      <c r="AD50" s="314"/>
    </row>
    <row r="51" spans="1:30" s="315" customFormat="1" ht="12.75">
      <c r="A51" s="363"/>
      <c r="B51" s="373"/>
      <c r="C51" s="373"/>
      <c r="D51" s="373"/>
      <c r="E51" s="373"/>
      <c r="F51" s="373"/>
      <c r="G51" s="373"/>
      <c r="H51" s="373"/>
      <c r="I51" s="373"/>
      <c r="J51" s="373"/>
      <c r="K51" s="373"/>
      <c r="L51" s="373"/>
      <c r="M51" s="373"/>
      <c r="N51" s="373"/>
      <c r="O51" s="373"/>
      <c r="P51" s="373"/>
      <c r="Q51" s="373"/>
      <c r="R51" s="375"/>
      <c r="S51" s="370"/>
      <c r="T51" s="370"/>
      <c r="U51" s="370"/>
      <c r="V51" s="370"/>
      <c r="W51" s="370"/>
      <c r="X51" s="370"/>
      <c r="Y51" s="370"/>
      <c r="Z51" s="370"/>
      <c r="AA51" s="370"/>
      <c r="AB51" s="370"/>
      <c r="AC51" s="370"/>
      <c r="AD51" s="314"/>
    </row>
    <row r="52" spans="1:30" s="315" customFormat="1" ht="12.75">
      <c r="A52" s="363"/>
      <c r="B52" s="373"/>
      <c r="C52" s="373"/>
      <c r="D52" s="373"/>
      <c r="E52" s="373"/>
      <c r="F52" s="373"/>
      <c r="G52" s="373"/>
      <c r="H52" s="373"/>
      <c r="I52" s="373"/>
      <c r="J52" s="373"/>
      <c r="K52" s="373"/>
      <c r="L52" s="373"/>
      <c r="M52" s="373"/>
      <c r="N52" s="373"/>
      <c r="O52" s="373"/>
      <c r="P52" s="373"/>
      <c r="Q52" s="373"/>
      <c r="R52" s="375"/>
      <c r="S52" s="370"/>
      <c r="T52" s="370"/>
      <c r="U52" s="370"/>
      <c r="V52" s="370"/>
      <c r="W52" s="370"/>
      <c r="X52" s="370"/>
      <c r="Y52" s="370"/>
      <c r="Z52" s="370"/>
      <c r="AA52" s="370"/>
      <c r="AB52" s="370"/>
      <c r="AC52" s="370"/>
      <c r="AD52" s="314"/>
    </row>
    <row r="53" spans="1:30" s="315" customFormat="1" ht="12.75">
      <c r="A53" s="363"/>
      <c r="B53" s="373"/>
      <c r="C53" s="373"/>
      <c r="D53" s="373"/>
      <c r="E53" s="373"/>
      <c r="F53" s="373"/>
      <c r="G53" s="373"/>
      <c r="H53" s="373"/>
      <c r="I53" s="373"/>
      <c r="J53" s="373"/>
      <c r="K53" s="373"/>
      <c r="L53" s="373"/>
      <c r="M53" s="373"/>
      <c r="N53" s="373"/>
      <c r="O53" s="373"/>
      <c r="P53" s="373"/>
      <c r="Q53" s="373"/>
      <c r="R53" s="375"/>
      <c r="S53" s="370"/>
      <c r="T53" s="370"/>
      <c r="U53" s="370"/>
      <c r="V53" s="370"/>
      <c r="W53" s="370"/>
      <c r="X53" s="370"/>
      <c r="Y53" s="370"/>
      <c r="Z53" s="370"/>
      <c r="AA53" s="370"/>
      <c r="AB53" s="370"/>
      <c r="AC53" s="370"/>
      <c r="AD53" s="314"/>
    </row>
    <row r="54" spans="1:30" s="315" customFormat="1" ht="12.75">
      <c r="A54" s="363"/>
      <c r="B54" s="373"/>
      <c r="C54" s="373"/>
      <c r="D54" s="373"/>
      <c r="E54" s="373"/>
      <c r="F54" s="373"/>
      <c r="G54" s="373"/>
      <c r="H54" s="373"/>
      <c r="I54" s="373"/>
      <c r="J54" s="373"/>
      <c r="K54" s="373"/>
      <c r="L54" s="373"/>
      <c r="M54" s="373"/>
      <c r="N54" s="373"/>
      <c r="O54" s="373"/>
      <c r="P54" s="373"/>
      <c r="Q54" s="373"/>
      <c r="R54" s="375"/>
      <c r="S54" s="370"/>
      <c r="T54" s="370"/>
      <c r="U54" s="370"/>
      <c r="V54" s="370"/>
      <c r="W54" s="370"/>
      <c r="X54" s="370"/>
      <c r="Y54" s="370"/>
      <c r="Z54" s="370"/>
      <c r="AA54" s="370"/>
      <c r="AB54" s="370"/>
      <c r="AC54" s="370"/>
      <c r="AD54" s="314"/>
    </row>
    <row r="55" spans="1:30" s="315" customFormat="1" ht="12.75">
      <c r="A55" s="363"/>
      <c r="B55" s="373"/>
      <c r="C55" s="373"/>
      <c r="D55" s="373"/>
      <c r="E55" s="373"/>
      <c r="F55" s="373"/>
      <c r="G55" s="373"/>
      <c r="H55" s="373"/>
      <c r="I55" s="373"/>
      <c r="J55" s="373"/>
      <c r="K55" s="373"/>
      <c r="L55" s="373"/>
      <c r="M55" s="373"/>
      <c r="N55" s="373"/>
      <c r="O55" s="373"/>
      <c r="P55" s="373"/>
      <c r="Q55" s="373"/>
      <c r="R55" s="375"/>
      <c r="S55" s="370"/>
      <c r="T55" s="370"/>
      <c r="U55" s="370"/>
      <c r="V55" s="370"/>
      <c r="W55" s="370"/>
      <c r="X55" s="370"/>
      <c r="Y55" s="370"/>
      <c r="Z55" s="370"/>
      <c r="AA55" s="370"/>
      <c r="AB55" s="370"/>
      <c r="AC55" s="370"/>
      <c r="AD55" s="314"/>
    </row>
    <row r="56" spans="1:30" s="315" customFormat="1" ht="12.75">
      <c r="A56" s="363"/>
      <c r="B56" s="373"/>
      <c r="C56" s="373"/>
      <c r="D56" s="373"/>
      <c r="E56" s="373"/>
      <c r="F56" s="373"/>
      <c r="G56" s="373"/>
      <c r="H56" s="373"/>
      <c r="I56" s="373"/>
      <c r="J56" s="373"/>
      <c r="K56" s="373"/>
      <c r="L56" s="373"/>
      <c r="M56" s="373"/>
      <c r="N56" s="373"/>
      <c r="O56" s="373"/>
      <c r="P56" s="373"/>
      <c r="Q56" s="373"/>
      <c r="R56" s="375"/>
      <c r="S56" s="370"/>
      <c r="T56" s="370"/>
      <c r="U56" s="370"/>
      <c r="V56" s="370"/>
      <c r="W56" s="370"/>
      <c r="X56" s="370"/>
      <c r="Y56" s="370"/>
      <c r="Z56" s="370"/>
      <c r="AA56" s="370"/>
      <c r="AB56" s="370"/>
      <c r="AC56" s="370"/>
      <c r="AD56" s="314"/>
    </row>
    <row r="57" spans="1:30" s="315" customFormat="1" ht="12.75">
      <c r="A57" s="363"/>
      <c r="B57" s="373"/>
      <c r="C57" s="373"/>
      <c r="D57" s="373"/>
      <c r="E57" s="373"/>
      <c r="F57" s="373"/>
      <c r="G57" s="373"/>
      <c r="H57" s="373"/>
      <c r="I57" s="373"/>
      <c r="J57" s="373"/>
      <c r="K57" s="373"/>
      <c r="L57" s="373"/>
      <c r="M57" s="373"/>
      <c r="N57" s="373"/>
      <c r="O57" s="373"/>
      <c r="P57" s="373"/>
      <c r="Q57" s="373"/>
      <c r="R57" s="375"/>
      <c r="S57" s="370"/>
      <c r="T57" s="370"/>
      <c r="U57" s="370"/>
      <c r="V57" s="370"/>
      <c r="W57" s="370"/>
      <c r="X57" s="370"/>
      <c r="Y57" s="370"/>
      <c r="Z57" s="370"/>
      <c r="AA57" s="370"/>
      <c r="AB57" s="370"/>
      <c r="AC57" s="370"/>
      <c r="AD57" s="314"/>
    </row>
    <row r="58" spans="1:30" s="315" customFormat="1" ht="12.75">
      <c r="A58" s="363"/>
      <c r="B58" s="373"/>
      <c r="C58" s="373"/>
      <c r="D58" s="373"/>
      <c r="E58" s="373"/>
      <c r="F58" s="373"/>
      <c r="G58" s="373"/>
      <c r="H58" s="373"/>
      <c r="I58" s="373"/>
      <c r="J58" s="373"/>
      <c r="K58" s="373"/>
      <c r="L58" s="373"/>
      <c r="M58" s="373"/>
      <c r="N58" s="373"/>
      <c r="O58" s="373"/>
      <c r="P58" s="373"/>
      <c r="Q58" s="373"/>
      <c r="R58" s="375"/>
      <c r="S58" s="370"/>
      <c r="T58" s="370"/>
      <c r="U58" s="370"/>
      <c r="V58" s="370"/>
      <c r="W58" s="370"/>
      <c r="X58" s="370"/>
      <c r="Y58" s="370"/>
      <c r="Z58" s="370"/>
      <c r="AA58" s="370"/>
      <c r="AB58" s="370"/>
      <c r="AC58" s="370"/>
      <c r="AD58" s="314"/>
    </row>
    <row r="59" spans="1:30" s="315" customFormat="1" ht="12.75">
      <c r="A59" s="363"/>
      <c r="B59" s="373"/>
      <c r="C59" s="373"/>
      <c r="D59" s="373"/>
      <c r="E59" s="373"/>
      <c r="F59" s="373"/>
      <c r="G59" s="373"/>
      <c r="H59" s="373"/>
      <c r="I59" s="373"/>
      <c r="J59" s="373"/>
      <c r="K59" s="373"/>
      <c r="L59" s="373"/>
      <c r="M59" s="373"/>
      <c r="N59" s="373"/>
      <c r="O59" s="373"/>
      <c r="P59" s="373"/>
      <c r="Q59" s="373"/>
      <c r="R59" s="375"/>
      <c r="S59" s="370"/>
      <c r="T59" s="370"/>
      <c r="U59" s="370"/>
      <c r="V59" s="370"/>
      <c r="W59" s="370"/>
      <c r="X59" s="370"/>
      <c r="Y59" s="370"/>
      <c r="Z59" s="370"/>
      <c r="AA59" s="370"/>
      <c r="AB59" s="370"/>
      <c r="AC59" s="370"/>
      <c r="AD59" s="314"/>
    </row>
    <row r="60" spans="1:30" s="315" customFormat="1" ht="12.75">
      <c r="A60" s="363"/>
      <c r="B60" s="373"/>
      <c r="C60" s="373"/>
      <c r="D60" s="373"/>
      <c r="E60" s="373"/>
      <c r="F60" s="373"/>
      <c r="G60" s="373"/>
      <c r="H60" s="373"/>
      <c r="I60" s="373"/>
      <c r="J60" s="373"/>
      <c r="K60" s="373"/>
      <c r="L60" s="373"/>
      <c r="M60" s="373"/>
      <c r="N60" s="373"/>
      <c r="O60" s="373"/>
      <c r="P60" s="373"/>
      <c r="Q60" s="373"/>
      <c r="R60" s="375"/>
      <c r="S60" s="370"/>
      <c r="T60" s="370"/>
      <c r="U60" s="370"/>
      <c r="V60" s="370"/>
      <c r="W60" s="370"/>
      <c r="X60" s="370"/>
      <c r="Y60" s="370"/>
      <c r="Z60" s="370"/>
      <c r="AA60" s="370"/>
      <c r="AB60" s="370"/>
      <c r="AC60" s="370"/>
      <c r="AD60" s="314"/>
    </row>
    <row r="61" spans="1:30" s="315" customFormat="1" ht="12.75">
      <c r="A61" s="363"/>
      <c r="B61" s="373"/>
      <c r="C61" s="373"/>
      <c r="D61" s="373"/>
      <c r="E61" s="373"/>
      <c r="F61" s="373"/>
      <c r="G61" s="373"/>
      <c r="H61" s="373"/>
      <c r="I61" s="373"/>
      <c r="J61" s="373"/>
      <c r="K61" s="373"/>
      <c r="L61" s="373"/>
      <c r="M61" s="373"/>
      <c r="N61" s="373"/>
      <c r="O61" s="373"/>
      <c r="P61" s="373"/>
      <c r="Q61" s="373"/>
      <c r="R61" s="375"/>
      <c r="S61" s="370"/>
      <c r="T61" s="370"/>
      <c r="U61" s="370"/>
      <c r="V61" s="370"/>
      <c r="W61" s="370"/>
      <c r="X61" s="370"/>
      <c r="Y61" s="370"/>
      <c r="Z61" s="370"/>
      <c r="AA61" s="370"/>
      <c r="AB61" s="370"/>
      <c r="AC61" s="370"/>
      <c r="AD61" s="314"/>
    </row>
    <row r="62" spans="1:30" s="315" customFormat="1" ht="12.75">
      <c r="A62" s="363"/>
      <c r="B62" s="373"/>
      <c r="C62" s="373"/>
      <c r="D62" s="373"/>
      <c r="E62" s="373"/>
      <c r="F62" s="373"/>
      <c r="G62" s="373"/>
      <c r="H62" s="373"/>
      <c r="I62" s="373"/>
      <c r="J62" s="373"/>
      <c r="K62" s="373"/>
      <c r="L62" s="373"/>
      <c r="M62" s="373"/>
      <c r="N62" s="373"/>
      <c r="O62" s="373"/>
      <c r="P62" s="373"/>
      <c r="Q62" s="373"/>
      <c r="R62" s="375"/>
      <c r="S62" s="370"/>
      <c r="T62" s="370"/>
      <c r="U62" s="370"/>
      <c r="V62" s="370"/>
      <c r="W62" s="370"/>
      <c r="X62" s="370"/>
      <c r="Y62" s="370"/>
      <c r="Z62" s="370"/>
      <c r="AA62" s="370"/>
      <c r="AB62" s="370"/>
      <c r="AC62" s="370"/>
      <c r="AD62" s="314"/>
    </row>
    <row r="63" spans="1:30" s="315" customFormat="1" ht="12.75">
      <c r="A63" s="363"/>
      <c r="B63" s="369"/>
      <c r="C63" s="369"/>
      <c r="D63" s="369"/>
      <c r="E63" s="369"/>
      <c r="F63" s="369"/>
      <c r="G63" s="369"/>
      <c r="H63" s="369"/>
      <c r="I63" s="369"/>
      <c r="J63" s="369"/>
      <c r="K63" s="369"/>
      <c r="L63" s="369"/>
      <c r="M63" s="369"/>
      <c r="N63" s="369"/>
      <c r="O63" s="369"/>
      <c r="P63" s="369"/>
      <c r="Q63" s="369"/>
      <c r="R63" s="370"/>
      <c r="S63" s="370"/>
      <c r="T63" s="370"/>
      <c r="U63" s="370"/>
      <c r="V63" s="370"/>
      <c r="W63" s="370"/>
      <c r="X63" s="370"/>
      <c r="Y63" s="370"/>
      <c r="Z63" s="370"/>
      <c r="AA63" s="370"/>
      <c r="AB63" s="370"/>
      <c r="AC63" s="370"/>
      <c r="AD63" s="314"/>
    </row>
    <row r="64" spans="1:30" s="315" customFormat="1" ht="12.75">
      <c r="A64" s="363"/>
      <c r="B64" s="369"/>
      <c r="C64" s="369"/>
      <c r="D64" s="369"/>
      <c r="E64" s="369"/>
      <c r="F64" s="369"/>
      <c r="G64" s="369"/>
      <c r="H64" s="369"/>
      <c r="I64" s="369"/>
      <c r="J64" s="369"/>
      <c r="K64" s="369"/>
      <c r="L64" s="369"/>
      <c r="M64" s="369"/>
      <c r="N64" s="369"/>
      <c r="O64" s="369"/>
      <c r="P64" s="369"/>
      <c r="Q64" s="369"/>
      <c r="R64" s="370"/>
      <c r="S64" s="370"/>
      <c r="T64" s="370"/>
      <c r="U64" s="370"/>
      <c r="V64" s="370"/>
      <c r="W64" s="370"/>
      <c r="X64" s="370"/>
      <c r="Y64" s="370"/>
      <c r="Z64" s="370"/>
      <c r="AA64" s="370"/>
      <c r="AB64" s="370"/>
      <c r="AC64" s="370"/>
      <c r="AD64" s="314"/>
    </row>
    <row r="65" spans="1:30" s="315" customFormat="1" ht="12.75">
      <c r="A65" s="363"/>
      <c r="B65" s="369"/>
      <c r="C65" s="369"/>
      <c r="D65" s="369"/>
      <c r="E65" s="369"/>
      <c r="F65" s="369"/>
      <c r="G65" s="369"/>
      <c r="H65" s="369"/>
      <c r="I65" s="369"/>
      <c r="J65" s="369"/>
      <c r="K65" s="369"/>
      <c r="L65" s="369"/>
      <c r="M65" s="369"/>
      <c r="N65" s="369"/>
      <c r="O65" s="369"/>
      <c r="P65" s="369"/>
      <c r="Q65" s="369"/>
      <c r="R65" s="370"/>
      <c r="S65" s="370"/>
      <c r="T65" s="370"/>
      <c r="U65" s="370"/>
      <c r="V65" s="370"/>
      <c r="W65" s="370"/>
      <c r="X65" s="370"/>
      <c r="Y65" s="370"/>
      <c r="Z65" s="370"/>
      <c r="AA65" s="370"/>
      <c r="AB65" s="370"/>
      <c r="AC65" s="370"/>
      <c r="AD65" s="314"/>
    </row>
    <row r="66" spans="1:30" s="315" customFormat="1" ht="12.75">
      <c r="A66" s="363"/>
      <c r="B66" s="369"/>
      <c r="C66" s="369"/>
      <c r="D66" s="369"/>
      <c r="E66" s="369"/>
      <c r="F66" s="369"/>
      <c r="G66" s="369"/>
      <c r="H66" s="369"/>
      <c r="I66" s="369"/>
      <c r="J66" s="369"/>
      <c r="K66" s="369"/>
      <c r="L66" s="369"/>
      <c r="M66" s="369"/>
      <c r="N66" s="369"/>
      <c r="O66" s="369"/>
      <c r="P66" s="369"/>
      <c r="Q66" s="369"/>
      <c r="R66" s="370"/>
      <c r="S66" s="370"/>
      <c r="T66" s="370"/>
      <c r="U66" s="370"/>
      <c r="V66" s="370"/>
      <c r="W66" s="370"/>
      <c r="X66" s="370"/>
      <c r="Y66" s="370"/>
      <c r="Z66" s="370"/>
      <c r="AA66" s="370"/>
      <c r="AB66" s="370"/>
      <c r="AC66" s="370"/>
      <c r="AD66" s="314"/>
    </row>
    <row r="67" spans="1:30" s="315" customFormat="1" ht="12.75">
      <c r="A67" s="363"/>
      <c r="B67" s="369"/>
      <c r="C67" s="369"/>
      <c r="D67" s="369"/>
      <c r="E67" s="369"/>
      <c r="F67" s="369"/>
      <c r="G67" s="369"/>
      <c r="H67" s="369"/>
      <c r="I67" s="369"/>
      <c r="J67" s="369"/>
      <c r="K67" s="369"/>
      <c r="L67" s="369"/>
      <c r="M67" s="369"/>
      <c r="N67" s="369"/>
      <c r="O67" s="369"/>
      <c r="P67" s="369"/>
      <c r="Q67" s="369"/>
      <c r="R67" s="370"/>
      <c r="S67" s="370"/>
      <c r="T67" s="370"/>
      <c r="U67" s="370"/>
      <c r="V67" s="370"/>
      <c r="W67" s="370"/>
      <c r="X67" s="370"/>
      <c r="Y67" s="370"/>
      <c r="Z67" s="370"/>
      <c r="AA67" s="370"/>
      <c r="AB67" s="370"/>
      <c r="AC67" s="370"/>
      <c r="AD67" s="314"/>
    </row>
    <row r="68" spans="1:30" s="315" customFormat="1" ht="12.75">
      <c r="A68" s="363"/>
      <c r="B68" s="369"/>
      <c r="C68" s="369"/>
      <c r="D68" s="369"/>
      <c r="E68" s="369"/>
      <c r="F68" s="369"/>
      <c r="G68" s="369"/>
      <c r="H68" s="369"/>
      <c r="I68" s="369"/>
      <c r="J68" s="369"/>
      <c r="K68" s="369"/>
      <c r="L68" s="369"/>
      <c r="M68" s="369"/>
      <c r="N68" s="369"/>
      <c r="O68" s="369"/>
      <c r="P68" s="369"/>
      <c r="Q68" s="369"/>
      <c r="R68" s="370"/>
      <c r="S68" s="370"/>
      <c r="T68" s="370"/>
      <c r="U68" s="370"/>
      <c r="V68" s="370"/>
      <c r="W68" s="370"/>
      <c r="X68" s="370"/>
      <c r="Y68" s="370"/>
      <c r="Z68" s="370"/>
      <c r="AA68" s="370"/>
      <c r="AB68" s="370"/>
      <c r="AC68" s="370"/>
      <c r="AD68" s="314"/>
    </row>
    <row r="69" spans="1:30" s="315" customFormat="1" ht="12.75">
      <c r="A69" s="363"/>
      <c r="B69" s="369"/>
      <c r="C69" s="369"/>
      <c r="D69" s="369"/>
      <c r="E69" s="369"/>
      <c r="F69" s="369"/>
      <c r="G69" s="369"/>
      <c r="H69" s="369"/>
      <c r="I69" s="369"/>
      <c r="J69" s="369"/>
      <c r="K69" s="369"/>
      <c r="L69" s="369"/>
      <c r="M69" s="369"/>
      <c r="N69" s="369"/>
      <c r="O69" s="369"/>
      <c r="P69" s="369"/>
      <c r="Q69" s="369"/>
      <c r="R69" s="370"/>
      <c r="S69" s="370"/>
      <c r="T69" s="370"/>
      <c r="U69" s="370"/>
      <c r="V69" s="370"/>
      <c r="W69" s="370"/>
      <c r="X69" s="370"/>
      <c r="Y69" s="370"/>
      <c r="Z69" s="370"/>
      <c r="AA69" s="370"/>
      <c r="AB69" s="370"/>
      <c r="AC69" s="370"/>
      <c r="AD69" s="314"/>
    </row>
    <row r="70" spans="1:30" s="315" customFormat="1" ht="12.75">
      <c r="A70" s="363"/>
      <c r="B70" s="369"/>
      <c r="C70" s="369"/>
      <c r="D70" s="369"/>
      <c r="E70" s="369"/>
      <c r="F70" s="369"/>
      <c r="G70" s="369"/>
      <c r="H70" s="369"/>
      <c r="I70" s="369"/>
      <c r="J70" s="369"/>
      <c r="K70" s="369"/>
      <c r="L70" s="369"/>
      <c r="M70" s="369"/>
      <c r="N70" s="369"/>
      <c r="O70" s="369"/>
      <c r="P70" s="369"/>
      <c r="Q70" s="369"/>
      <c r="R70" s="370"/>
      <c r="S70" s="370"/>
      <c r="T70" s="370"/>
      <c r="U70" s="370"/>
      <c r="V70" s="370"/>
      <c r="W70" s="370"/>
      <c r="X70" s="370"/>
      <c r="Y70" s="370"/>
      <c r="Z70" s="370"/>
      <c r="AA70" s="370"/>
      <c r="AB70" s="370"/>
      <c r="AC70" s="370"/>
      <c r="AD70" s="314"/>
    </row>
    <row r="71" spans="1:30" s="315" customFormat="1" ht="12.75">
      <c r="A71" s="363"/>
      <c r="B71" s="369"/>
      <c r="C71" s="369"/>
      <c r="D71" s="369"/>
      <c r="E71" s="369"/>
      <c r="F71" s="369"/>
      <c r="G71" s="369"/>
      <c r="H71" s="369"/>
      <c r="I71" s="369"/>
      <c r="J71" s="369"/>
      <c r="K71" s="369"/>
      <c r="L71" s="369"/>
      <c r="M71" s="369"/>
      <c r="N71" s="369"/>
      <c r="O71" s="369"/>
      <c r="P71" s="369"/>
      <c r="Q71" s="369"/>
      <c r="R71" s="370"/>
      <c r="S71" s="370"/>
      <c r="T71" s="370"/>
      <c r="U71" s="370"/>
      <c r="V71" s="370"/>
      <c r="W71" s="370"/>
      <c r="X71" s="370"/>
      <c r="Y71" s="370"/>
      <c r="Z71" s="370"/>
      <c r="AA71" s="370"/>
      <c r="AB71" s="370"/>
      <c r="AC71" s="370"/>
      <c r="AD71" s="314"/>
    </row>
    <row r="72" spans="1:30" s="315" customFormat="1" ht="12.75">
      <c r="A72" s="363"/>
      <c r="B72" s="369"/>
      <c r="C72" s="369"/>
      <c r="D72" s="369"/>
      <c r="E72" s="369"/>
      <c r="F72" s="369"/>
      <c r="G72" s="369"/>
      <c r="H72" s="369"/>
      <c r="I72" s="369"/>
      <c r="J72" s="369"/>
      <c r="K72" s="369"/>
      <c r="L72" s="369"/>
      <c r="M72" s="369"/>
      <c r="N72" s="369"/>
      <c r="O72" s="369"/>
      <c r="P72" s="369"/>
      <c r="Q72" s="369"/>
      <c r="R72" s="370"/>
      <c r="S72" s="370"/>
      <c r="T72" s="370"/>
      <c r="U72" s="370"/>
      <c r="V72" s="370"/>
      <c r="W72" s="370"/>
      <c r="X72" s="370"/>
      <c r="Y72" s="370"/>
      <c r="Z72" s="370"/>
      <c r="AA72" s="370"/>
      <c r="AB72" s="370"/>
      <c r="AC72" s="370"/>
      <c r="AD72" s="314"/>
    </row>
    <row r="73" spans="1:30" s="315" customFormat="1" ht="12.75">
      <c r="A73" s="363"/>
      <c r="B73" s="369"/>
      <c r="C73" s="369"/>
      <c r="D73" s="369"/>
      <c r="E73" s="369"/>
      <c r="F73" s="369"/>
      <c r="G73" s="369"/>
      <c r="H73" s="369"/>
      <c r="I73" s="369"/>
      <c r="J73" s="369"/>
      <c r="K73" s="369"/>
      <c r="L73" s="369"/>
      <c r="M73" s="369"/>
      <c r="N73" s="369"/>
      <c r="O73" s="369"/>
      <c r="P73" s="369"/>
      <c r="Q73" s="369"/>
      <c r="R73" s="370"/>
      <c r="S73" s="370"/>
      <c r="T73" s="370"/>
      <c r="U73" s="370"/>
      <c r="V73" s="370"/>
      <c r="W73" s="370"/>
      <c r="X73" s="370"/>
      <c r="Y73" s="370"/>
      <c r="Z73" s="370"/>
      <c r="AA73" s="370"/>
      <c r="AB73" s="370"/>
      <c r="AC73" s="370"/>
      <c r="AD73" s="314"/>
    </row>
    <row r="74" spans="1:30" s="315" customFormat="1" ht="12.75">
      <c r="A74" s="363"/>
      <c r="B74" s="369"/>
      <c r="C74" s="369"/>
      <c r="D74" s="369"/>
      <c r="E74" s="369"/>
      <c r="F74" s="369"/>
      <c r="G74" s="369"/>
      <c r="H74" s="369"/>
      <c r="I74" s="369"/>
      <c r="J74" s="369"/>
      <c r="K74" s="369"/>
      <c r="L74" s="369"/>
      <c r="M74" s="369"/>
      <c r="N74" s="369"/>
      <c r="O74" s="369"/>
      <c r="P74" s="369"/>
      <c r="Q74" s="369"/>
      <c r="R74" s="370"/>
      <c r="S74" s="370"/>
      <c r="T74" s="370"/>
      <c r="U74" s="370"/>
      <c r="V74" s="370"/>
      <c r="W74" s="370"/>
      <c r="X74" s="370"/>
      <c r="Y74" s="370"/>
      <c r="Z74" s="370"/>
      <c r="AA74" s="370"/>
      <c r="AB74" s="370"/>
      <c r="AC74" s="370"/>
      <c r="AD74" s="314"/>
    </row>
    <row r="75" spans="1:30" s="315" customFormat="1" ht="12.75">
      <c r="A75" s="363"/>
      <c r="B75" s="369"/>
      <c r="C75" s="369"/>
      <c r="D75" s="369"/>
      <c r="E75" s="369"/>
      <c r="F75" s="369"/>
      <c r="G75" s="369"/>
      <c r="H75" s="369"/>
      <c r="I75" s="369"/>
      <c r="J75" s="369"/>
      <c r="K75" s="369"/>
      <c r="L75" s="369"/>
      <c r="M75" s="369"/>
      <c r="N75" s="369"/>
      <c r="O75" s="369"/>
      <c r="P75" s="369"/>
      <c r="Q75" s="369"/>
      <c r="R75" s="370"/>
      <c r="S75" s="370"/>
      <c r="T75" s="370"/>
      <c r="U75" s="370"/>
      <c r="V75" s="370"/>
      <c r="W75" s="370"/>
      <c r="X75" s="370"/>
      <c r="Y75" s="370"/>
      <c r="Z75" s="370"/>
      <c r="AA75" s="370"/>
      <c r="AB75" s="370"/>
      <c r="AC75" s="370"/>
      <c r="AD75" s="314"/>
    </row>
    <row r="76" spans="1:30" s="315" customFormat="1" ht="12.75">
      <c r="A76" s="363"/>
      <c r="B76" s="369"/>
      <c r="C76" s="369"/>
      <c r="D76" s="369"/>
      <c r="E76" s="369"/>
      <c r="F76" s="369"/>
      <c r="G76" s="369"/>
      <c r="H76" s="369"/>
      <c r="I76" s="369"/>
      <c r="J76" s="369"/>
      <c r="K76" s="369"/>
      <c r="L76" s="369"/>
      <c r="M76" s="369"/>
      <c r="N76" s="369"/>
      <c r="O76" s="369"/>
      <c r="P76" s="369"/>
      <c r="Q76" s="369"/>
      <c r="R76" s="370"/>
      <c r="S76" s="370"/>
      <c r="T76" s="370"/>
      <c r="U76" s="370"/>
      <c r="V76" s="370"/>
      <c r="W76" s="370"/>
      <c r="X76" s="370"/>
      <c r="Y76" s="370"/>
      <c r="Z76" s="370"/>
      <c r="AA76" s="370"/>
      <c r="AB76" s="370"/>
      <c r="AC76" s="370"/>
      <c r="AD76" s="314"/>
    </row>
    <row r="77" spans="1:30" s="315" customFormat="1" ht="12.75">
      <c r="A77" s="363"/>
      <c r="B77" s="369"/>
      <c r="C77" s="369"/>
      <c r="D77" s="369"/>
      <c r="E77" s="369"/>
      <c r="F77" s="369"/>
      <c r="G77" s="369"/>
      <c r="H77" s="369"/>
      <c r="I77" s="369"/>
      <c r="J77" s="369"/>
      <c r="K77" s="369"/>
      <c r="L77" s="369"/>
      <c r="M77" s="369"/>
      <c r="N77" s="369"/>
      <c r="O77" s="369"/>
      <c r="P77" s="369"/>
      <c r="Q77" s="369"/>
      <c r="R77" s="370"/>
      <c r="S77" s="370"/>
      <c r="T77" s="370"/>
      <c r="U77" s="370"/>
      <c r="V77" s="370"/>
      <c r="W77" s="370"/>
      <c r="X77" s="370"/>
      <c r="Y77" s="370"/>
      <c r="Z77" s="370"/>
      <c r="AA77" s="370"/>
      <c r="AB77" s="370"/>
      <c r="AC77" s="370"/>
      <c r="AD77" s="314"/>
    </row>
    <row r="78" spans="1:30" s="315" customFormat="1" ht="12.75">
      <c r="A78" s="363"/>
      <c r="B78" s="369"/>
      <c r="C78" s="369"/>
      <c r="D78" s="369"/>
      <c r="E78" s="369"/>
      <c r="F78" s="369"/>
      <c r="G78" s="369"/>
      <c r="H78" s="369"/>
      <c r="I78" s="369"/>
      <c r="J78" s="369"/>
      <c r="K78" s="369"/>
      <c r="L78" s="369"/>
      <c r="M78" s="369"/>
      <c r="N78" s="369"/>
      <c r="O78" s="369"/>
      <c r="P78" s="369"/>
      <c r="Q78" s="369"/>
      <c r="R78" s="370"/>
      <c r="S78" s="370"/>
      <c r="T78" s="370"/>
      <c r="U78" s="370"/>
      <c r="V78" s="370"/>
      <c r="W78" s="370"/>
      <c r="X78" s="370"/>
      <c r="Y78" s="370"/>
      <c r="Z78" s="370"/>
      <c r="AA78" s="370"/>
      <c r="AB78" s="370"/>
      <c r="AC78" s="370"/>
      <c r="AD78" s="314"/>
    </row>
    <row r="79" spans="1:30" s="315" customFormat="1" ht="12.75">
      <c r="A79" s="363"/>
      <c r="B79" s="369"/>
      <c r="C79" s="369"/>
      <c r="D79" s="369"/>
      <c r="E79" s="369"/>
      <c r="F79" s="369"/>
      <c r="G79" s="369"/>
      <c r="H79" s="369"/>
      <c r="I79" s="369"/>
      <c r="J79" s="369"/>
      <c r="K79" s="369"/>
      <c r="L79" s="369"/>
      <c r="M79" s="369"/>
      <c r="N79" s="369"/>
      <c r="O79" s="369"/>
      <c r="P79" s="369"/>
      <c r="Q79" s="369"/>
      <c r="R79" s="370"/>
      <c r="S79" s="370"/>
      <c r="T79" s="370"/>
      <c r="U79" s="370"/>
      <c r="V79" s="370"/>
      <c r="W79" s="370"/>
      <c r="X79" s="370"/>
      <c r="Y79" s="370"/>
      <c r="Z79" s="370"/>
      <c r="AA79" s="370"/>
      <c r="AB79" s="370"/>
      <c r="AC79" s="370"/>
      <c r="AD79" s="314"/>
    </row>
    <row r="80" spans="1:30" s="315" customFormat="1" ht="12.75">
      <c r="A80" s="363"/>
      <c r="B80" s="369"/>
      <c r="C80" s="369"/>
      <c r="D80" s="369"/>
      <c r="E80" s="369"/>
      <c r="F80" s="369"/>
      <c r="G80" s="369"/>
      <c r="H80" s="369"/>
      <c r="I80" s="369"/>
      <c r="J80" s="369"/>
      <c r="K80" s="369"/>
      <c r="L80" s="369"/>
      <c r="M80" s="369"/>
      <c r="N80" s="369"/>
      <c r="O80" s="369"/>
      <c r="P80" s="369"/>
      <c r="Q80" s="369"/>
      <c r="R80" s="370"/>
      <c r="S80" s="370"/>
      <c r="T80" s="370"/>
      <c r="U80" s="370"/>
      <c r="V80" s="370"/>
      <c r="W80" s="370"/>
      <c r="X80" s="370"/>
      <c r="Y80" s="370"/>
      <c r="Z80" s="370"/>
      <c r="AA80" s="370"/>
      <c r="AB80" s="370"/>
      <c r="AC80" s="370"/>
      <c r="AD80" s="314"/>
    </row>
    <row r="81" spans="1:30" s="315" customFormat="1" ht="12.75">
      <c r="A81" s="363"/>
      <c r="B81" s="369"/>
      <c r="C81" s="369"/>
      <c r="D81" s="369"/>
      <c r="E81" s="369"/>
      <c r="F81" s="369"/>
      <c r="G81" s="369"/>
      <c r="H81" s="369"/>
      <c r="I81" s="369"/>
      <c r="J81" s="369"/>
      <c r="K81" s="369"/>
      <c r="L81" s="369"/>
      <c r="M81" s="369"/>
      <c r="N81" s="369"/>
      <c r="O81" s="369"/>
      <c r="P81" s="369"/>
      <c r="Q81" s="369"/>
      <c r="R81" s="370"/>
      <c r="S81" s="370"/>
      <c r="T81" s="370"/>
      <c r="U81" s="370"/>
      <c r="V81" s="370"/>
      <c r="W81" s="370"/>
      <c r="X81" s="370"/>
      <c r="Y81" s="370"/>
      <c r="Z81" s="370"/>
      <c r="AA81" s="370"/>
      <c r="AB81" s="370"/>
      <c r="AC81" s="370"/>
      <c r="AD81" s="314"/>
    </row>
    <row r="82" spans="1:30" s="315" customFormat="1" ht="12.75">
      <c r="A82" s="363"/>
      <c r="B82" s="369"/>
      <c r="C82" s="369"/>
      <c r="D82" s="369"/>
      <c r="E82" s="369"/>
      <c r="F82" s="369"/>
      <c r="G82" s="369"/>
      <c r="H82" s="369"/>
      <c r="I82" s="369"/>
      <c r="J82" s="369"/>
      <c r="K82" s="369"/>
      <c r="L82" s="369"/>
      <c r="M82" s="369"/>
      <c r="N82" s="369"/>
      <c r="O82" s="369"/>
      <c r="P82" s="369"/>
      <c r="Q82" s="369"/>
      <c r="R82" s="370"/>
      <c r="S82" s="370"/>
      <c r="T82" s="370"/>
      <c r="U82" s="370"/>
      <c r="V82" s="370"/>
      <c r="W82" s="370"/>
      <c r="X82" s="370"/>
      <c r="Y82" s="370"/>
      <c r="Z82" s="370"/>
      <c r="AA82" s="370"/>
      <c r="AB82" s="370"/>
      <c r="AC82" s="370"/>
      <c r="AD82" s="314"/>
    </row>
    <row r="83" spans="1:30" s="315" customFormat="1" ht="12.75">
      <c r="A83" s="363"/>
      <c r="B83" s="369"/>
      <c r="C83" s="369"/>
      <c r="D83" s="369"/>
      <c r="E83" s="369"/>
      <c r="F83" s="369"/>
      <c r="G83" s="369"/>
      <c r="H83" s="369"/>
      <c r="I83" s="369"/>
      <c r="J83" s="369"/>
      <c r="K83" s="369"/>
      <c r="L83" s="369"/>
      <c r="M83" s="369"/>
      <c r="N83" s="369"/>
      <c r="O83" s="369"/>
      <c r="P83" s="369"/>
      <c r="Q83" s="369"/>
      <c r="R83" s="370"/>
      <c r="S83" s="370"/>
      <c r="T83" s="370"/>
      <c r="U83" s="370"/>
      <c r="V83" s="370"/>
      <c r="W83" s="370"/>
      <c r="X83" s="370"/>
      <c r="Y83" s="370"/>
      <c r="Z83" s="370"/>
      <c r="AA83" s="370"/>
      <c r="AB83" s="370"/>
      <c r="AC83" s="370"/>
      <c r="AD83" s="314"/>
    </row>
    <row r="84" spans="1:30" s="315" customFormat="1" ht="12.75">
      <c r="A84" s="363"/>
      <c r="B84" s="369"/>
      <c r="C84" s="369"/>
      <c r="D84" s="369"/>
      <c r="E84" s="369"/>
      <c r="F84" s="369"/>
      <c r="G84" s="369"/>
      <c r="H84" s="369"/>
      <c r="I84" s="369"/>
      <c r="J84" s="369"/>
      <c r="K84" s="369"/>
      <c r="L84" s="369"/>
      <c r="M84" s="369"/>
      <c r="N84" s="369"/>
      <c r="O84" s="369"/>
      <c r="P84" s="369"/>
      <c r="Q84" s="369"/>
      <c r="R84" s="370"/>
      <c r="S84" s="370"/>
      <c r="T84" s="370"/>
      <c r="U84" s="370"/>
      <c r="V84" s="370"/>
      <c r="W84" s="370"/>
      <c r="X84" s="370"/>
      <c r="Y84" s="370"/>
      <c r="Z84" s="370"/>
      <c r="AA84" s="370"/>
      <c r="AB84" s="370"/>
      <c r="AC84" s="370"/>
      <c r="AD84" s="314"/>
    </row>
    <row r="85" spans="1:30" s="315" customFormat="1" ht="12.75">
      <c r="A85" s="363"/>
      <c r="B85" s="369"/>
      <c r="C85" s="369"/>
      <c r="D85" s="369"/>
      <c r="E85" s="369"/>
      <c r="F85" s="369"/>
      <c r="G85" s="369"/>
      <c r="H85" s="369"/>
      <c r="I85" s="369"/>
      <c r="J85" s="369"/>
      <c r="K85" s="369"/>
      <c r="L85" s="369"/>
      <c r="M85" s="369"/>
      <c r="N85" s="369"/>
      <c r="O85" s="369"/>
      <c r="P85" s="369"/>
      <c r="Q85" s="369"/>
      <c r="R85" s="370"/>
      <c r="S85" s="370"/>
      <c r="T85" s="370"/>
      <c r="U85" s="370"/>
      <c r="V85" s="370"/>
      <c r="W85" s="370"/>
      <c r="X85" s="370"/>
      <c r="Y85" s="370"/>
      <c r="Z85" s="370"/>
      <c r="AA85" s="370"/>
      <c r="AB85" s="370"/>
      <c r="AC85" s="370"/>
      <c r="AD85" s="314"/>
    </row>
    <row r="86" spans="1:30" s="315" customFormat="1" ht="12.75">
      <c r="A86" s="363"/>
      <c r="B86" s="369"/>
      <c r="C86" s="369"/>
      <c r="D86" s="369"/>
      <c r="E86" s="369"/>
      <c r="F86" s="369"/>
      <c r="G86" s="369"/>
      <c r="H86" s="369"/>
      <c r="I86" s="369"/>
      <c r="J86" s="369"/>
      <c r="K86" s="369"/>
      <c r="L86" s="369"/>
      <c r="M86" s="369"/>
      <c r="N86" s="369"/>
      <c r="O86" s="369"/>
      <c r="P86" s="369"/>
      <c r="Q86" s="369"/>
      <c r="R86" s="370"/>
      <c r="S86" s="370"/>
      <c r="T86" s="370"/>
      <c r="U86" s="370"/>
      <c r="V86" s="370"/>
      <c r="W86" s="370"/>
      <c r="X86" s="370"/>
      <c r="Y86" s="370"/>
      <c r="Z86" s="370"/>
      <c r="AA86" s="370"/>
      <c r="AB86" s="370"/>
      <c r="AC86" s="370"/>
      <c r="AD86" s="314"/>
    </row>
    <row r="87" spans="1:30" s="315" customFormat="1" ht="12.75">
      <c r="A87" s="363"/>
      <c r="B87" s="369"/>
      <c r="C87" s="369"/>
      <c r="D87" s="369"/>
      <c r="E87" s="369"/>
      <c r="F87" s="369"/>
      <c r="G87" s="369"/>
      <c r="H87" s="369"/>
      <c r="I87" s="369"/>
      <c r="J87" s="369"/>
      <c r="K87" s="369"/>
      <c r="L87" s="369"/>
      <c r="M87" s="369"/>
      <c r="N87" s="369"/>
      <c r="O87" s="369"/>
      <c r="P87" s="369"/>
      <c r="Q87" s="369"/>
      <c r="R87" s="370"/>
      <c r="S87" s="370"/>
      <c r="T87" s="370"/>
      <c r="U87" s="370"/>
      <c r="V87" s="370"/>
      <c r="W87" s="370"/>
      <c r="X87" s="370"/>
      <c r="Y87" s="370"/>
      <c r="Z87" s="370"/>
      <c r="AA87" s="370"/>
      <c r="AB87" s="370"/>
      <c r="AC87" s="370"/>
      <c r="AD87" s="314"/>
    </row>
    <row r="88" spans="1:30" s="315" customFormat="1" ht="12.75">
      <c r="A88" s="363"/>
      <c r="B88" s="369"/>
      <c r="C88" s="369"/>
      <c r="D88" s="369"/>
      <c r="E88" s="369"/>
      <c r="F88" s="369"/>
      <c r="G88" s="369"/>
      <c r="H88" s="369"/>
      <c r="I88" s="369"/>
      <c r="J88" s="369"/>
      <c r="K88" s="369"/>
      <c r="L88" s="369"/>
      <c r="M88" s="369"/>
      <c r="N88" s="369"/>
      <c r="O88" s="369"/>
      <c r="P88" s="369"/>
      <c r="Q88" s="369"/>
      <c r="R88" s="370"/>
      <c r="S88" s="370"/>
      <c r="T88" s="370"/>
      <c r="U88" s="370"/>
      <c r="V88" s="370"/>
      <c r="W88" s="370"/>
      <c r="X88" s="370"/>
      <c r="Y88" s="370"/>
      <c r="Z88" s="370"/>
      <c r="AA88" s="370"/>
      <c r="AB88" s="370"/>
      <c r="AC88" s="370"/>
      <c r="AD88" s="314"/>
    </row>
    <row r="89" spans="1:30" s="315" customFormat="1" ht="12.75">
      <c r="A89" s="363"/>
      <c r="B89" s="369"/>
      <c r="C89" s="369"/>
      <c r="D89" s="369"/>
      <c r="E89" s="369"/>
      <c r="F89" s="369"/>
      <c r="G89" s="369"/>
      <c r="H89" s="369"/>
      <c r="I89" s="369"/>
      <c r="J89" s="369"/>
      <c r="K89" s="369"/>
      <c r="L89" s="369"/>
      <c r="M89" s="369"/>
      <c r="N89" s="369"/>
      <c r="O89" s="369"/>
      <c r="P89" s="369"/>
      <c r="Q89" s="369"/>
      <c r="R89" s="370"/>
      <c r="S89" s="370"/>
      <c r="T89" s="370"/>
      <c r="U89" s="370"/>
      <c r="V89" s="370"/>
      <c r="W89" s="370"/>
      <c r="X89" s="370"/>
      <c r="Y89" s="370"/>
      <c r="Z89" s="370"/>
      <c r="AA89" s="370"/>
      <c r="AB89" s="370"/>
      <c r="AC89" s="370"/>
      <c r="AD89" s="314"/>
    </row>
    <row r="90" spans="1:30" s="315" customFormat="1" ht="12.75">
      <c r="A90" s="363"/>
      <c r="B90" s="369"/>
      <c r="C90" s="369"/>
      <c r="D90" s="369"/>
      <c r="E90" s="369"/>
      <c r="F90" s="369"/>
      <c r="G90" s="369"/>
      <c r="H90" s="369"/>
      <c r="I90" s="369"/>
      <c r="J90" s="369"/>
      <c r="K90" s="369"/>
      <c r="L90" s="369"/>
      <c r="M90" s="369"/>
      <c r="N90" s="369"/>
      <c r="O90" s="369"/>
      <c r="P90" s="369"/>
      <c r="Q90" s="369"/>
      <c r="R90" s="370"/>
      <c r="S90" s="370"/>
      <c r="T90" s="370"/>
      <c r="U90" s="370"/>
      <c r="V90" s="370"/>
      <c r="W90" s="370"/>
      <c r="X90" s="370"/>
      <c r="Y90" s="370"/>
      <c r="Z90" s="370"/>
      <c r="AA90" s="370"/>
      <c r="AB90" s="370"/>
      <c r="AC90" s="370"/>
      <c r="AD90" s="314"/>
    </row>
    <row r="91" spans="1:30" s="315" customFormat="1" ht="12.75">
      <c r="A91" s="363"/>
      <c r="B91" s="369"/>
      <c r="C91" s="369"/>
      <c r="D91" s="369"/>
      <c r="E91" s="369"/>
      <c r="F91" s="369"/>
      <c r="G91" s="369"/>
      <c r="H91" s="369"/>
      <c r="I91" s="369"/>
      <c r="J91" s="369"/>
      <c r="K91" s="369"/>
      <c r="L91" s="369"/>
      <c r="M91" s="369"/>
      <c r="N91" s="369"/>
      <c r="O91" s="369"/>
      <c r="P91" s="369"/>
      <c r="Q91" s="369"/>
      <c r="R91" s="370"/>
      <c r="S91" s="370"/>
      <c r="T91" s="370"/>
      <c r="U91" s="370"/>
      <c r="V91" s="370"/>
      <c r="W91" s="370"/>
      <c r="X91" s="370"/>
      <c r="Y91" s="370"/>
      <c r="Z91" s="370"/>
      <c r="AA91" s="370"/>
      <c r="AB91" s="370"/>
      <c r="AC91" s="370"/>
      <c r="AD91" s="314"/>
    </row>
    <row r="92" spans="1:30" s="315" customFormat="1" ht="12.75">
      <c r="A92" s="363"/>
      <c r="B92" s="369"/>
      <c r="C92" s="369"/>
      <c r="D92" s="369"/>
      <c r="E92" s="369"/>
      <c r="F92" s="369"/>
      <c r="G92" s="369"/>
      <c r="H92" s="369"/>
      <c r="I92" s="369"/>
      <c r="J92" s="369"/>
      <c r="K92" s="369"/>
      <c r="L92" s="369"/>
      <c r="M92" s="369"/>
      <c r="N92" s="369"/>
      <c r="O92" s="369"/>
      <c r="P92" s="369"/>
      <c r="Q92" s="369"/>
      <c r="R92" s="370"/>
      <c r="S92" s="370"/>
      <c r="T92" s="370"/>
      <c r="U92" s="370"/>
      <c r="V92" s="370"/>
      <c r="W92" s="370"/>
      <c r="X92" s="370"/>
      <c r="Y92" s="370"/>
      <c r="Z92" s="370"/>
      <c r="AA92" s="370"/>
      <c r="AB92" s="370"/>
      <c r="AC92" s="370"/>
      <c r="AD92" s="314"/>
    </row>
    <row r="93" spans="1:30" s="315" customFormat="1" ht="12.75">
      <c r="A93" s="363"/>
      <c r="B93" s="369"/>
      <c r="C93" s="369"/>
      <c r="D93" s="369"/>
      <c r="E93" s="369"/>
      <c r="F93" s="369"/>
      <c r="G93" s="369"/>
      <c r="H93" s="369"/>
      <c r="I93" s="369"/>
      <c r="J93" s="369"/>
      <c r="K93" s="369"/>
      <c r="L93" s="369"/>
      <c r="M93" s="369"/>
      <c r="N93" s="369"/>
      <c r="O93" s="369"/>
      <c r="P93" s="369"/>
      <c r="Q93" s="369"/>
      <c r="R93" s="370"/>
      <c r="S93" s="370"/>
      <c r="T93" s="370"/>
      <c r="U93" s="370"/>
      <c r="V93" s="370"/>
      <c r="W93" s="370"/>
      <c r="X93" s="370"/>
      <c r="Y93" s="370"/>
      <c r="Z93" s="370"/>
      <c r="AA93" s="370"/>
      <c r="AB93" s="370"/>
      <c r="AC93" s="370"/>
      <c r="AD93" s="314"/>
    </row>
    <row r="94" spans="1:30" s="315" customFormat="1" ht="12.75">
      <c r="A94" s="363"/>
      <c r="B94" s="369"/>
      <c r="C94" s="369"/>
      <c r="D94" s="369"/>
      <c r="E94" s="369"/>
      <c r="F94" s="369"/>
      <c r="G94" s="369"/>
      <c r="H94" s="369"/>
      <c r="I94" s="369"/>
      <c r="J94" s="369"/>
      <c r="K94" s="369"/>
      <c r="L94" s="369"/>
      <c r="M94" s="369"/>
      <c r="N94" s="369"/>
      <c r="O94" s="369"/>
      <c r="P94" s="369"/>
      <c r="Q94" s="369"/>
      <c r="R94" s="370"/>
      <c r="S94" s="370"/>
      <c r="T94" s="370"/>
      <c r="U94" s="370"/>
      <c r="V94" s="370"/>
      <c r="W94" s="370"/>
      <c r="X94" s="370"/>
      <c r="Y94" s="370"/>
      <c r="Z94" s="370"/>
      <c r="AA94" s="370"/>
      <c r="AB94" s="370"/>
      <c r="AC94" s="370"/>
      <c r="AD94" s="314"/>
    </row>
    <row r="95" spans="1:30" s="315" customFormat="1" ht="12.75">
      <c r="A95" s="363"/>
      <c r="B95" s="369"/>
      <c r="C95" s="369"/>
      <c r="D95" s="369"/>
      <c r="E95" s="369"/>
      <c r="F95" s="369"/>
      <c r="G95" s="369"/>
      <c r="H95" s="369"/>
      <c r="I95" s="369"/>
      <c r="J95" s="369"/>
      <c r="K95" s="369"/>
      <c r="L95" s="369"/>
      <c r="M95" s="369"/>
      <c r="N95" s="369"/>
      <c r="O95" s="369"/>
      <c r="P95" s="369"/>
      <c r="Q95" s="369"/>
      <c r="R95" s="370"/>
      <c r="S95" s="370"/>
      <c r="T95" s="370"/>
      <c r="U95" s="370"/>
      <c r="V95" s="370"/>
      <c r="W95" s="370"/>
      <c r="X95" s="370"/>
      <c r="Y95" s="370"/>
      <c r="Z95" s="370"/>
      <c r="AA95" s="370"/>
      <c r="AB95" s="370"/>
      <c r="AC95" s="370"/>
      <c r="AD95" s="314"/>
    </row>
    <row r="96" spans="1:30" s="315" customFormat="1" ht="12.75">
      <c r="A96" s="363"/>
      <c r="B96" s="369"/>
      <c r="C96" s="369"/>
      <c r="D96" s="369"/>
      <c r="E96" s="369"/>
      <c r="F96" s="369"/>
      <c r="G96" s="369"/>
      <c r="H96" s="369"/>
      <c r="I96" s="369"/>
      <c r="J96" s="369"/>
      <c r="K96" s="369"/>
      <c r="L96" s="369"/>
      <c r="M96" s="369"/>
      <c r="N96" s="369"/>
      <c r="O96" s="369"/>
      <c r="P96" s="369"/>
      <c r="Q96" s="369"/>
      <c r="R96" s="370"/>
      <c r="S96" s="370"/>
      <c r="T96" s="370"/>
      <c r="U96" s="370"/>
      <c r="V96" s="370"/>
      <c r="W96" s="370"/>
      <c r="X96" s="370"/>
      <c r="Y96" s="370"/>
      <c r="Z96" s="370"/>
      <c r="AA96" s="370"/>
      <c r="AB96" s="370"/>
      <c r="AC96" s="370"/>
      <c r="AD96" s="314"/>
    </row>
    <row r="97" spans="1:30" s="315" customFormat="1" ht="12.75">
      <c r="A97" s="363"/>
      <c r="B97" s="369"/>
      <c r="C97" s="369"/>
      <c r="D97" s="369"/>
      <c r="E97" s="369"/>
      <c r="F97" s="369"/>
      <c r="G97" s="369"/>
      <c r="H97" s="369"/>
      <c r="I97" s="369"/>
      <c r="J97" s="369"/>
      <c r="K97" s="369"/>
      <c r="L97" s="369"/>
      <c r="M97" s="369"/>
      <c r="N97" s="369"/>
      <c r="O97" s="369"/>
      <c r="P97" s="369"/>
      <c r="Q97" s="369"/>
      <c r="R97" s="370"/>
      <c r="S97" s="370"/>
      <c r="T97" s="370"/>
      <c r="U97" s="370"/>
      <c r="V97" s="370"/>
      <c r="W97" s="370"/>
      <c r="X97" s="370"/>
      <c r="Y97" s="370"/>
      <c r="Z97" s="370"/>
      <c r="AA97" s="370"/>
      <c r="AB97" s="370"/>
      <c r="AC97" s="370"/>
      <c r="AD97" s="314"/>
    </row>
    <row r="98" spans="1:30" s="315" customFormat="1" ht="12.75">
      <c r="A98" s="363"/>
      <c r="B98" s="369"/>
      <c r="C98" s="369"/>
      <c r="D98" s="369"/>
      <c r="E98" s="369"/>
      <c r="F98" s="369"/>
      <c r="G98" s="369"/>
      <c r="H98" s="369"/>
      <c r="I98" s="369"/>
      <c r="J98" s="369"/>
      <c r="K98" s="369"/>
      <c r="L98" s="369"/>
      <c r="M98" s="369"/>
      <c r="N98" s="369"/>
      <c r="O98" s="369"/>
      <c r="P98" s="369"/>
      <c r="Q98" s="369"/>
      <c r="R98" s="370"/>
      <c r="S98" s="370"/>
      <c r="T98" s="370"/>
      <c r="U98" s="370"/>
      <c r="V98" s="370"/>
      <c r="W98" s="370"/>
      <c r="X98" s="370"/>
      <c r="Y98" s="370"/>
      <c r="Z98" s="370"/>
      <c r="AA98" s="370"/>
      <c r="AB98" s="370"/>
      <c r="AC98" s="370"/>
      <c r="AD98" s="314"/>
    </row>
    <row r="99" spans="1:30" s="315" customFormat="1" ht="12.75">
      <c r="A99" s="363"/>
      <c r="B99" s="369"/>
      <c r="C99" s="369"/>
      <c r="D99" s="369"/>
      <c r="E99" s="369"/>
      <c r="F99" s="369"/>
      <c r="G99" s="369"/>
      <c r="H99" s="369"/>
      <c r="I99" s="369"/>
      <c r="J99" s="369"/>
      <c r="K99" s="369"/>
      <c r="L99" s="369"/>
      <c r="M99" s="369"/>
      <c r="N99" s="369"/>
      <c r="O99" s="369"/>
      <c r="P99" s="369"/>
      <c r="Q99" s="369"/>
      <c r="R99" s="370"/>
      <c r="S99" s="370"/>
      <c r="T99" s="370"/>
      <c r="U99" s="370"/>
      <c r="V99" s="370"/>
      <c r="W99" s="370"/>
      <c r="X99" s="370"/>
      <c r="Y99" s="370"/>
      <c r="Z99" s="370"/>
      <c r="AA99" s="370"/>
      <c r="AB99" s="370"/>
      <c r="AC99" s="370"/>
      <c r="AD99" s="314"/>
    </row>
    <row r="100" spans="1:30" s="315" customFormat="1" ht="12.75">
      <c r="A100" s="363"/>
      <c r="B100" s="369"/>
      <c r="C100" s="369"/>
      <c r="D100" s="369"/>
      <c r="E100" s="369"/>
      <c r="F100" s="369"/>
      <c r="G100" s="369"/>
      <c r="H100" s="369"/>
      <c r="I100" s="369"/>
      <c r="J100" s="369"/>
      <c r="K100" s="369"/>
      <c r="L100" s="369"/>
      <c r="M100" s="369"/>
      <c r="N100" s="369"/>
      <c r="O100" s="369"/>
      <c r="P100" s="369"/>
      <c r="Q100" s="369"/>
      <c r="R100" s="370"/>
      <c r="S100" s="370"/>
      <c r="T100" s="370"/>
      <c r="U100" s="370"/>
      <c r="V100" s="370"/>
      <c r="W100" s="370"/>
      <c r="X100" s="370"/>
      <c r="Y100" s="370"/>
      <c r="Z100" s="370"/>
      <c r="AA100" s="370"/>
      <c r="AB100" s="370"/>
      <c r="AC100" s="370"/>
      <c r="AD100" s="314"/>
    </row>
    <row r="101" spans="1:30" s="315" customFormat="1" ht="12.75">
      <c r="A101" s="363"/>
      <c r="B101" s="369"/>
      <c r="C101" s="369"/>
      <c r="D101" s="369"/>
      <c r="E101" s="369"/>
      <c r="F101" s="369"/>
      <c r="G101" s="369"/>
      <c r="H101" s="369"/>
      <c r="I101" s="369"/>
      <c r="J101" s="369"/>
      <c r="K101" s="369"/>
      <c r="L101" s="369"/>
      <c r="M101" s="369"/>
      <c r="N101" s="369"/>
      <c r="O101" s="369"/>
      <c r="P101" s="369"/>
      <c r="Q101" s="369"/>
      <c r="R101" s="370"/>
      <c r="S101" s="370"/>
      <c r="T101" s="370"/>
      <c r="U101" s="370"/>
      <c r="V101" s="370"/>
      <c r="W101" s="370"/>
      <c r="X101" s="370"/>
      <c r="Y101" s="370"/>
      <c r="Z101" s="370"/>
      <c r="AA101" s="370"/>
      <c r="AB101" s="370"/>
      <c r="AC101" s="370"/>
      <c r="AD101" s="314"/>
    </row>
    <row r="102" spans="1:30" s="315" customFormat="1" ht="12.75">
      <c r="A102" s="363"/>
      <c r="B102" s="369"/>
      <c r="C102" s="369"/>
      <c r="D102" s="369"/>
      <c r="E102" s="369"/>
      <c r="F102" s="369"/>
      <c r="G102" s="369"/>
      <c r="H102" s="369"/>
      <c r="I102" s="369"/>
      <c r="J102" s="369"/>
      <c r="K102" s="369"/>
      <c r="L102" s="369"/>
      <c r="M102" s="369"/>
      <c r="N102" s="369"/>
      <c r="O102" s="369"/>
      <c r="P102" s="369"/>
      <c r="Q102" s="369"/>
      <c r="R102" s="370"/>
      <c r="S102" s="370"/>
      <c r="T102" s="370"/>
      <c r="U102" s="370"/>
      <c r="V102" s="370"/>
      <c r="W102" s="370"/>
      <c r="X102" s="370"/>
      <c r="Y102" s="370"/>
      <c r="Z102" s="370"/>
      <c r="AA102" s="370"/>
      <c r="AB102" s="370"/>
      <c r="AC102" s="370"/>
      <c r="AD102" s="314"/>
    </row>
    <row r="103" spans="1:30" s="315" customFormat="1" ht="12.75">
      <c r="A103" s="363"/>
      <c r="B103" s="369"/>
      <c r="C103" s="369"/>
      <c r="D103" s="369"/>
      <c r="E103" s="369"/>
      <c r="F103" s="369"/>
      <c r="G103" s="369"/>
      <c r="H103" s="369"/>
      <c r="I103" s="369"/>
      <c r="J103" s="369"/>
      <c r="K103" s="369"/>
      <c r="L103" s="369"/>
      <c r="M103" s="369"/>
      <c r="N103" s="369"/>
      <c r="O103" s="369"/>
      <c r="P103" s="369"/>
      <c r="Q103" s="369"/>
      <c r="R103" s="370"/>
      <c r="S103" s="370"/>
      <c r="T103" s="370"/>
      <c r="U103" s="370"/>
      <c r="V103" s="370"/>
      <c r="W103" s="370"/>
      <c r="X103" s="370"/>
      <c r="Y103" s="370"/>
      <c r="Z103" s="370"/>
      <c r="AA103" s="370"/>
      <c r="AB103" s="370"/>
      <c r="AC103" s="370"/>
      <c r="AD103" s="314"/>
    </row>
    <row r="104" spans="1:30" s="315" customFormat="1" ht="12.75">
      <c r="A104" s="363"/>
      <c r="B104" s="369"/>
      <c r="C104" s="369"/>
      <c r="D104" s="369"/>
      <c r="E104" s="369"/>
      <c r="F104" s="369"/>
      <c r="G104" s="369"/>
      <c r="H104" s="369"/>
      <c r="I104" s="369"/>
      <c r="J104" s="369"/>
      <c r="K104" s="369"/>
      <c r="L104" s="369"/>
      <c r="M104" s="369"/>
      <c r="N104" s="369"/>
      <c r="O104" s="369"/>
      <c r="P104" s="369"/>
      <c r="Q104" s="369"/>
      <c r="R104" s="370"/>
      <c r="S104" s="370"/>
      <c r="T104" s="370"/>
      <c r="U104" s="370"/>
      <c r="V104" s="370"/>
      <c r="W104" s="370"/>
      <c r="X104" s="370"/>
      <c r="Y104" s="370"/>
      <c r="Z104" s="370"/>
      <c r="AA104" s="370"/>
      <c r="AB104" s="370"/>
      <c r="AC104" s="370"/>
      <c r="AD104" s="314"/>
    </row>
    <row r="105" spans="1:30" s="315" customFormat="1" ht="12.75">
      <c r="A105" s="363"/>
      <c r="B105" s="369"/>
      <c r="C105" s="369"/>
      <c r="D105" s="369"/>
      <c r="E105" s="369"/>
      <c r="F105" s="369"/>
      <c r="G105" s="369"/>
      <c r="H105" s="369"/>
      <c r="I105" s="369"/>
      <c r="J105" s="369"/>
      <c r="K105" s="369"/>
      <c r="L105" s="369"/>
      <c r="M105" s="369"/>
      <c r="N105" s="369"/>
      <c r="O105" s="369"/>
      <c r="P105" s="369"/>
      <c r="Q105" s="369"/>
      <c r="R105" s="370"/>
      <c r="S105" s="370"/>
      <c r="T105" s="370"/>
      <c r="U105" s="370"/>
      <c r="V105" s="370"/>
      <c r="W105" s="370"/>
      <c r="X105" s="370"/>
      <c r="Y105" s="370"/>
      <c r="Z105" s="370"/>
      <c r="AA105" s="370"/>
      <c r="AB105" s="370"/>
      <c r="AC105" s="370"/>
      <c r="AD105" s="314"/>
    </row>
    <row r="106" spans="1:30" s="315" customFormat="1" ht="12.75">
      <c r="A106" s="363"/>
      <c r="B106" s="369"/>
      <c r="C106" s="369"/>
      <c r="D106" s="369"/>
      <c r="E106" s="369"/>
      <c r="F106" s="369"/>
      <c r="G106" s="369"/>
      <c r="H106" s="369"/>
      <c r="I106" s="369"/>
      <c r="J106" s="369"/>
      <c r="K106" s="369"/>
      <c r="L106" s="369"/>
      <c r="M106" s="369"/>
      <c r="N106" s="369"/>
      <c r="O106" s="369"/>
      <c r="P106" s="369"/>
      <c r="Q106" s="369"/>
      <c r="R106" s="370"/>
      <c r="S106" s="370"/>
      <c r="T106" s="370"/>
      <c r="U106" s="370"/>
      <c r="V106" s="370"/>
      <c r="W106" s="370"/>
      <c r="X106" s="370"/>
      <c r="Y106" s="370"/>
      <c r="Z106" s="370"/>
      <c r="AA106" s="370"/>
      <c r="AB106" s="370"/>
      <c r="AC106" s="370"/>
      <c r="AD106" s="314"/>
    </row>
    <row r="107" spans="1:30" s="315" customFormat="1" ht="12.75">
      <c r="A107" s="363"/>
      <c r="B107" s="369"/>
      <c r="C107" s="369"/>
      <c r="D107" s="369"/>
      <c r="E107" s="369"/>
      <c r="F107" s="369"/>
      <c r="G107" s="369"/>
      <c r="H107" s="369"/>
      <c r="I107" s="369"/>
      <c r="J107" s="369"/>
      <c r="K107" s="369"/>
      <c r="L107" s="369"/>
      <c r="M107" s="369"/>
      <c r="N107" s="369"/>
      <c r="O107" s="369"/>
      <c r="P107" s="369"/>
      <c r="Q107" s="369"/>
      <c r="R107" s="370"/>
      <c r="S107" s="370"/>
      <c r="T107" s="370"/>
      <c r="U107" s="370"/>
      <c r="V107" s="370"/>
      <c r="W107" s="370"/>
      <c r="X107" s="370"/>
      <c r="Y107" s="370"/>
      <c r="Z107" s="370"/>
      <c r="AA107" s="370"/>
      <c r="AB107" s="370"/>
      <c r="AC107" s="370"/>
      <c r="AD107" s="314"/>
    </row>
    <row r="108" spans="1:30" s="315" customFormat="1" ht="12.75">
      <c r="A108" s="363"/>
      <c r="B108" s="369"/>
      <c r="C108" s="369"/>
      <c r="D108" s="369"/>
      <c r="E108" s="369"/>
      <c r="F108" s="369"/>
      <c r="G108" s="369"/>
      <c r="H108" s="369"/>
      <c r="I108" s="369"/>
      <c r="J108" s="369"/>
      <c r="K108" s="369"/>
      <c r="L108" s="369"/>
      <c r="M108" s="369"/>
      <c r="N108" s="369"/>
      <c r="O108" s="369"/>
      <c r="P108" s="369"/>
      <c r="Q108" s="369"/>
      <c r="R108" s="370"/>
      <c r="S108" s="370"/>
      <c r="T108" s="370"/>
      <c r="U108" s="370"/>
      <c r="V108" s="370"/>
      <c r="W108" s="370"/>
      <c r="X108" s="370"/>
      <c r="Y108" s="370"/>
      <c r="Z108" s="370"/>
      <c r="AA108" s="370"/>
      <c r="AB108" s="370"/>
      <c r="AC108" s="370"/>
      <c r="AD108" s="314"/>
    </row>
    <row r="109" spans="1:30" s="315" customFormat="1" ht="12.75">
      <c r="A109" s="363"/>
      <c r="B109" s="369"/>
      <c r="C109" s="369"/>
      <c r="D109" s="369"/>
      <c r="E109" s="369"/>
      <c r="F109" s="369"/>
      <c r="G109" s="369"/>
      <c r="H109" s="369"/>
      <c r="I109" s="369"/>
      <c r="J109" s="369"/>
      <c r="K109" s="369"/>
      <c r="L109" s="369"/>
      <c r="M109" s="369"/>
      <c r="N109" s="369"/>
      <c r="O109" s="369"/>
      <c r="P109" s="369"/>
      <c r="Q109" s="369"/>
      <c r="R109" s="370"/>
      <c r="S109" s="370"/>
      <c r="T109" s="370"/>
      <c r="U109" s="370"/>
      <c r="V109" s="370"/>
      <c r="W109" s="370"/>
      <c r="X109" s="370"/>
      <c r="Y109" s="370"/>
      <c r="Z109" s="370"/>
      <c r="AA109" s="370"/>
      <c r="AB109" s="370"/>
      <c r="AC109" s="370"/>
      <c r="AD109" s="314"/>
    </row>
    <row r="110" spans="1:30" s="315" customFormat="1" ht="12.75">
      <c r="A110" s="363"/>
      <c r="B110" s="369"/>
      <c r="C110" s="369"/>
      <c r="D110" s="369"/>
      <c r="E110" s="369"/>
      <c r="F110" s="369"/>
      <c r="G110" s="369"/>
      <c r="H110" s="369"/>
      <c r="I110" s="369"/>
      <c r="J110" s="369"/>
      <c r="K110" s="369"/>
      <c r="L110" s="369"/>
      <c r="M110" s="369"/>
      <c r="N110" s="369"/>
      <c r="O110" s="369"/>
      <c r="P110" s="369"/>
      <c r="Q110" s="369"/>
      <c r="R110" s="370"/>
      <c r="S110" s="370"/>
      <c r="T110" s="370"/>
      <c r="U110" s="370"/>
      <c r="V110" s="370"/>
      <c r="W110" s="370"/>
      <c r="X110" s="370"/>
      <c r="Y110" s="370"/>
      <c r="Z110" s="370"/>
      <c r="AA110" s="370"/>
      <c r="AB110" s="370"/>
      <c r="AC110" s="370"/>
      <c r="AD110" s="314"/>
    </row>
    <row r="111" spans="1:30" s="315" customFormat="1" ht="12.75">
      <c r="A111" s="363"/>
      <c r="B111" s="369"/>
      <c r="C111" s="369"/>
      <c r="D111" s="369"/>
      <c r="E111" s="369"/>
      <c r="F111" s="369"/>
      <c r="G111" s="369"/>
      <c r="H111" s="369"/>
      <c r="I111" s="369"/>
      <c r="J111" s="369"/>
      <c r="K111" s="369"/>
      <c r="L111" s="369"/>
      <c r="M111" s="369"/>
      <c r="N111" s="369"/>
      <c r="O111" s="369"/>
      <c r="P111" s="369"/>
      <c r="Q111" s="369"/>
      <c r="R111" s="370"/>
      <c r="S111" s="370"/>
      <c r="T111" s="370"/>
      <c r="U111" s="370"/>
      <c r="V111" s="370"/>
      <c r="W111" s="370"/>
      <c r="X111" s="370"/>
      <c r="Y111" s="370"/>
      <c r="Z111" s="370"/>
      <c r="AA111" s="370"/>
      <c r="AB111" s="370"/>
      <c r="AC111" s="370"/>
      <c r="AD111" s="314"/>
    </row>
    <row r="112" spans="1:30" s="315" customFormat="1" ht="12.75">
      <c r="A112" s="363"/>
      <c r="B112" s="369"/>
      <c r="C112" s="369"/>
      <c r="D112" s="369"/>
      <c r="E112" s="369"/>
      <c r="F112" s="369"/>
      <c r="G112" s="369"/>
      <c r="H112" s="369"/>
      <c r="I112" s="369"/>
      <c r="J112" s="369"/>
      <c r="K112" s="369"/>
      <c r="L112" s="369"/>
      <c r="M112" s="369"/>
      <c r="N112" s="369"/>
      <c r="O112" s="369"/>
      <c r="P112" s="369"/>
      <c r="Q112" s="369"/>
      <c r="R112" s="370"/>
      <c r="S112" s="370"/>
      <c r="T112" s="370"/>
      <c r="U112" s="370"/>
      <c r="V112" s="370"/>
      <c r="W112" s="370"/>
      <c r="X112" s="370"/>
      <c r="Y112" s="370"/>
      <c r="Z112" s="370"/>
      <c r="AA112" s="370"/>
      <c r="AB112" s="370"/>
      <c r="AC112" s="370"/>
      <c r="AD112" s="314"/>
    </row>
    <row r="113" spans="1:30" s="315" customFormat="1" ht="12.75">
      <c r="A113" s="363"/>
      <c r="B113" s="369"/>
      <c r="C113" s="369"/>
      <c r="D113" s="369"/>
      <c r="E113" s="369"/>
      <c r="F113" s="369"/>
      <c r="G113" s="369"/>
      <c r="H113" s="369"/>
      <c r="I113" s="369"/>
      <c r="J113" s="369"/>
      <c r="K113" s="369"/>
      <c r="L113" s="369"/>
      <c r="M113" s="369"/>
      <c r="N113" s="369"/>
      <c r="O113" s="369"/>
      <c r="P113" s="369"/>
      <c r="Q113" s="369"/>
      <c r="R113" s="370"/>
      <c r="S113" s="370"/>
      <c r="T113" s="370"/>
      <c r="U113" s="370"/>
      <c r="V113" s="370"/>
      <c r="W113" s="370"/>
      <c r="X113" s="370"/>
      <c r="Y113" s="370"/>
      <c r="Z113" s="370"/>
      <c r="AA113" s="370"/>
      <c r="AB113" s="370"/>
      <c r="AC113" s="370"/>
      <c r="AD113" s="314"/>
    </row>
    <row r="114" spans="1:30" s="315" customFormat="1" ht="12.75">
      <c r="A114" s="363"/>
      <c r="B114" s="369"/>
      <c r="C114" s="369"/>
      <c r="D114" s="369"/>
      <c r="E114" s="369"/>
      <c r="F114" s="369"/>
      <c r="G114" s="369"/>
      <c r="H114" s="369"/>
      <c r="I114" s="369"/>
      <c r="J114" s="369"/>
      <c r="K114" s="369"/>
      <c r="L114" s="369"/>
      <c r="M114" s="369"/>
      <c r="N114" s="369"/>
      <c r="O114" s="369"/>
      <c r="P114" s="369"/>
      <c r="Q114" s="369"/>
      <c r="R114" s="370"/>
      <c r="S114" s="370"/>
      <c r="T114" s="370"/>
      <c r="U114" s="370"/>
      <c r="V114" s="370"/>
      <c r="W114" s="370"/>
      <c r="X114" s="370"/>
      <c r="Y114" s="370"/>
      <c r="Z114" s="370"/>
      <c r="AA114" s="370"/>
      <c r="AB114" s="370"/>
      <c r="AC114" s="370"/>
      <c r="AD114" s="314"/>
    </row>
    <row r="115" spans="1:30" s="315" customFormat="1" ht="12.75">
      <c r="A115" s="363"/>
      <c r="B115" s="369"/>
      <c r="C115" s="369"/>
      <c r="D115" s="369"/>
      <c r="E115" s="369"/>
      <c r="F115" s="369"/>
      <c r="G115" s="369"/>
      <c r="H115" s="369"/>
      <c r="I115" s="369"/>
      <c r="J115" s="369"/>
      <c r="K115" s="369"/>
      <c r="L115" s="369"/>
      <c r="M115" s="369"/>
      <c r="N115" s="369"/>
      <c r="O115" s="369"/>
      <c r="P115" s="369"/>
      <c r="Q115" s="369"/>
      <c r="R115" s="370"/>
      <c r="S115" s="370"/>
      <c r="T115" s="370"/>
      <c r="U115" s="370"/>
      <c r="V115" s="370"/>
      <c r="W115" s="370"/>
      <c r="X115" s="370"/>
      <c r="Y115" s="370"/>
      <c r="Z115" s="370"/>
      <c r="AA115" s="370"/>
      <c r="AB115" s="370"/>
      <c r="AC115" s="370"/>
      <c r="AD115" s="314"/>
    </row>
    <row r="116" spans="1:30" s="315" customFormat="1" ht="12.75">
      <c r="A116" s="363"/>
      <c r="B116" s="369"/>
      <c r="C116" s="369"/>
      <c r="D116" s="369"/>
      <c r="E116" s="369"/>
      <c r="F116" s="369"/>
      <c r="G116" s="369"/>
      <c r="H116" s="369"/>
      <c r="I116" s="369"/>
      <c r="J116" s="369"/>
      <c r="K116" s="369"/>
      <c r="L116" s="369"/>
      <c r="M116" s="369"/>
      <c r="N116" s="369"/>
      <c r="O116" s="369"/>
      <c r="P116" s="369"/>
      <c r="Q116" s="369"/>
      <c r="R116" s="370"/>
      <c r="S116" s="370"/>
      <c r="T116" s="370"/>
      <c r="U116" s="370"/>
      <c r="V116" s="370"/>
      <c r="W116" s="370"/>
      <c r="X116" s="370"/>
      <c r="Y116" s="370"/>
      <c r="Z116" s="370"/>
      <c r="AA116" s="370"/>
      <c r="AB116" s="370"/>
      <c r="AC116" s="370"/>
      <c r="AD116" s="314"/>
    </row>
    <row r="117" spans="1:30" s="315" customFormat="1" ht="12.75">
      <c r="A117" s="363"/>
      <c r="B117" s="369"/>
      <c r="C117" s="369"/>
      <c r="D117" s="369"/>
      <c r="E117" s="369"/>
      <c r="F117" s="369"/>
      <c r="G117" s="369"/>
      <c r="H117" s="369"/>
      <c r="I117" s="369"/>
      <c r="J117" s="369"/>
      <c r="K117" s="369"/>
      <c r="L117" s="369"/>
      <c r="M117" s="369"/>
      <c r="N117" s="369"/>
      <c r="O117" s="369"/>
      <c r="P117" s="369"/>
      <c r="Q117" s="369"/>
      <c r="R117" s="370"/>
      <c r="S117" s="370"/>
      <c r="T117" s="370"/>
      <c r="U117" s="370"/>
      <c r="V117" s="370"/>
      <c r="W117" s="370"/>
      <c r="X117" s="370"/>
      <c r="Y117" s="370"/>
      <c r="Z117" s="370"/>
      <c r="AA117" s="370"/>
      <c r="AB117" s="370"/>
      <c r="AC117" s="370"/>
      <c r="AD117" s="314"/>
    </row>
    <row r="118" spans="1:30" s="315" customFormat="1" ht="12.75">
      <c r="A118" s="363"/>
      <c r="B118" s="369"/>
      <c r="C118" s="369"/>
      <c r="D118" s="369"/>
      <c r="E118" s="369"/>
      <c r="F118" s="369"/>
      <c r="G118" s="369"/>
      <c r="H118" s="369"/>
      <c r="I118" s="369"/>
      <c r="J118" s="369"/>
      <c r="K118" s="369"/>
      <c r="L118" s="369"/>
      <c r="M118" s="369"/>
      <c r="N118" s="369"/>
      <c r="O118" s="369"/>
      <c r="P118" s="369"/>
      <c r="Q118" s="369"/>
      <c r="R118" s="370"/>
      <c r="S118" s="370"/>
      <c r="T118" s="370"/>
      <c r="U118" s="370"/>
      <c r="V118" s="370"/>
      <c r="W118" s="370"/>
      <c r="X118" s="370"/>
      <c r="Y118" s="370"/>
      <c r="Z118" s="370"/>
      <c r="AA118" s="370"/>
      <c r="AB118" s="370"/>
      <c r="AC118" s="370"/>
      <c r="AD118" s="314"/>
    </row>
    <row r="119" spans="1:30" s="315" customFormat="1" ht="12.75">
      <c r="A119" s="363"/>
      <c r="B119" s="369"/>
      <c r="C119" s="369"/>
      <c r="D119" s="369"/>
      <c r="E119" s="369"/>
      <c r="F119" s="369"/>
      <c r="G119" s="369"/>
      <c r="H119" s="369"/>
      <c r="I119" s="369"/>
      <c r="J119" s="369"/>
      <c r="K119" s="369"/>
      <c r="L119" s="369"/>
      <c r="M119" s="369"/>
      <c r="N119" s="369"/>
      <c r="O119" s="369"/>
      <c r="P119" s="369"/>
      <c r="Q119" s="369"/>
      <c r="R119" s="370"/>
      <c r="S119" s="370"/>
      <c r="T119" s="370"/>
      <c r="U119" s="370"/>
      <c r="V119" s="370"/>
      <c r="W119" s="370"/>
      <c r="X119" s="370"/>
      <c r="Y119" s="370"/>
      <c r="Z119" s="370"/>
      <c r="AA119" s="370"/>
      <c r="AB119" s="370"/>
      <c r="AC119" s="370"/>
      <c r="AD119" s="314"/>
    </row>
    <row r="120" spans="1:30" s="315" customFormat="1" ht="12.75">
      <c r="A120" s="363"/>
      <c r="B120" s="369"/>
      <c r="C120" s="369"/>
      <c r="D120" s="369"/>
      <c r="E120" s="369"/>
      <c r="F120" s="369"/>
      <c r="G120" s="369"/>
      <c r="H120" s="369"/>
      <c r="I120" s="369"/>
      <c r="J120" s="369"/>
      <c r="K120" s="369"/>
      <c r="L120" s="369"/>
      <c r="M120" s="369"/>
      <c r="N120" s="369"/>
      <c r="O120" s="369"/>
      <c r="P120" s="369"/>
      <c r="Q120" s="369"/>
      <c r="R120" s="370"/>
      <c r="S120" s="370"/>
      <c r="T120" s="370"/>
      <c r="U120" s="370"/>
      <c r="V120" s="370"/>
      <c r="W120" s="370"/>
      <c r="X120" s="370"/>
      <c r="Y120" s="370"/>
      <c r="Z120" s="370"/>
      <c r="AA120" s="370"/>
      <c r="AB120" s="370"/>
      <c r="AC120" s="370"/>
      <c r="AD120" s="314"/>
    </row>
    <row r="121" spans="1:30" s="315" customFormat="1" ht="12.75">
      <c r="A121" s="363"/>
      <c r="B121" s="369"/>
      <c r="C121" s="369"/>
      <c r="D121" s="369"/>
      <c r="E121" s="369"/>
      <c r="F121" s="369"/>
      <c r="G121" s="369"/>
      <c r="H121" s="369"/>
      <c r="I121" s="369"/>
      <c r="J121" s="369"/>
      <c r="K121" s="369"/>
      <c r="L121" s="369"/>
      <c r="M121" s="369"/>
      <c r="N121" s="369"/>
      <c r="O121" s="369"/>
      <c r="P121" s="369"/>
      <c r="Q121" s="369"/>
      <c r="R121" s="370"/>
      <c r="S121" s="370"/>
      <c r="T121" s="370"/>
      <c r="U121" s="370"/>
      <c r="V121" s="370"/>
      <c r="W121" s="370"/>
      <c r="X121" s="370"/>
      <c r="Y121" s="370"/>
      <c r="Z121" s="370"/>
      <c r="AA121" s="370"/>
      <c r="AB121" s="370"/>
      <c r="AC121" s="370"/>
      <c r="AD121" s="314"/>
    </row>
    <row r="122" spans="1:30" s="315" customFormat="1" ht="12.75">
      <c r="A122" s="363"/>
      <c r="B122" s="369"/>
      <c r="C122" s="369"/>
      <c r="D122" s="369"/>
      <c r="E122" s="369"/>
      <c r="F122" s="369"/>
      <c r="G122" s="369"/>
      <c r="H122" s="369"/>
      <c r="I122" s="369"/>
      <c r="J122" s="369"/>
      <c r="K122" s="369"/>
      <c r="L122" s="369"/>
      <c r="M122" s="369"/>
      <c r="N122" s="369"/>
      <c r="O122" s="369"/>
      <c r="P122" s="369"/>
      <c r="Q122" s="369"/>
      <c r="R122" s="370"/>
      <c r="S122" s="370"/>
      <c r="T122" s="370"/>
      <c r="U122" s="370"/>
      <c r="V122" s="370"/>
      <c r="W122" s="370"/>
      <c r="X122" s="370"/>
      <c r="Y122" s="370"/>
      <c r="Z122" s="370"/>
      <c r="AA122" s="370"/>
      <c r="AB122" s="370"/>
      <c r="AC122" s="370"/>
      <c r="AD122" s="314"/>
    </row>
    <row r="123" spans="1:30" s="315" customFormat="1" ht="12.75">
      <c r="A123" s="363"/>
      <c r="B123" s="369"/>
      <c r="C123" s="369"/>
      <c r="D123" s="369"/>
      <c r="E123" s="369"/>
      <c r="F123" s="369"/>
      <c r="G123" s="369"/>
      <c r="H123" s="369"/>
      <c r="I123" s="369"/>
      <c r="J123" s="369"/>
      <c r="K123" s="369"/>
      <c r="L123" s="369"/>
      <c r="M123" s="369"/>
      <c r="N123" s="369"/>
      <c r="O123" s="369"/>
      <c r="P123" s="369"/>
      <c r="Q123" s="369"/>
      <c r="R123" s="370"/>
      <c r="S123" s="370"/>
      <c r="T123" s="370"/>
      <c r="U123" s="370"/>
      <c r="V123" s="370"/>
      <c r="W123" s="370"/>
      <c r="X123" s="370"/>
      <c r="Y123" s="370"/>
      <c r="Z123" s="370"/>
      <c r="AA123" s="370"/>
      <c r="AB123" s="370"/>
      <c r="AC123" s="370"/>
      <c r="AD123" s="314"/>
    </row>
    <row r="124" spans="1:30" s="315" customFormat="1" ht="12.75">
      <c r="A124" s="363"/>
      <c r="B124" s="369"/>
      <c r="C124" s="369"/>
      <c r="D124" s="369"/>
      <c r="E124" s="369"/>
      <c r="F124" s="369"/>
      <c r="G124" s="369"/>
      <c r="H124" s="369"/>
      <c r="I124" s="369"/>
      <c r="J124" s="369"/>
      <c r="K124" s="369"/>
      <c r="L124" s="369"/>
      <c r="M124" s="369"/>
      <c r="N124" s="369"/>
      <c r="O124" s="369"/>
      <c r="P124" s="369"/>
      <c r="Q124" s="369"/>
      <c r="R124" s="370"/>
      <c r="S124" s="370"/>
      <c r="T124" s="370"/>
      <c r="U124" s="370"/>
      <c r="V124" s="370"/>
      <c r="W124" s="370"/>
      <c r="X124" s="370"/>
      <c r="Y124" s="370"/>
      <c r="Z124" s="370"/>
      <c r="AA124" s="370"/>
      <c r="AB124" s="370"/>
      <c r="AC124" s="370"/>
      <c r="AD124" s="314"/>
    </row>
    <row r="125" spans="1:30" s="315" customFormat="1" ht="12.75">
      <c r="A125" s="363"/>
      <c r="B125" s="369"/>
      <c r="C125" s="369"/>
      <c r="D125" s="369"/>
      <c r="E125" s="369"/>
      <c r="F125" s="369"/>
      <c r="G125" s="369"/>
      <c r="H125" s="369"/>
      <c r="I125" s="369"/>
      <c r="J125" s="369"/>
      <c r="K125" s="369"/>
      <c r="L125" s="369"/>
      <c r="M125" s="369"/>
      <c r="N125" s="369"/>
      <c r="O125" s="369"/>
      <c r="P125" s="369"/>
      <c r="Q125" s="369"/>
      <c r="R125" s="370"/>
      <c r="S125" s="370"/>
      <c r="T125" s="370"/>
      <c r="U125" s="370"/>
      <c r="V125" s="370"/>
      <c r="W125" s="370"/>
      <c r="X125" s="370"/>
      <c r="Y125" s="370"/>
      <c r="Z125" s="370"/>
      <c r="AA125" s="370"/>
      <c r="AB125" s="370"/>
      <c r="AC125" s="370"/>
      <c r="AD125" s="314"/>
    </row>
    <row r="126" spans="1:30" s="315" customFormat="1" ht="12.75">
      <c r="A126" s="363"/>
      <c r="B126" s="369"/>
      <c r="C126" s="369"/>
      <c r="D126" s="369"/>
      <c r="E126" s="369"/>
      <c r="F126" s="369"/>
      <c r="G126" s="369"/>
      <c r="H126" s="369"/>
      <c r="I126" s="369"/>
      <c r="J126" s="369"/>
      <c r="K126" s="369"/>
      <c r="L126" s="369"/>
      <c r="M126" s="369"/>
      <c r="N126" s="369"/>
      <c r="O126" s="369"/>
      <c r="P126" s="369"/>
      <c r="Q126" s="369"/>
      <c r="R126" s="370"/>
      <c r="S126" s="370"/>
      <c r="T126" s="370"/>
      <c r="U126" s="370"/>
      <c r="V126" s="370"/>
      <c r="W126" s="370"/>
      <c r="X126" s="370"/>
      <c r="Y126" s="370"/>
      <c r="Z126" s="370"/>
      <c r="AA126" s="370"/>
      <c r="AB126" s="370"/>
      <c r="AC126" s="370"/>
      <c r="AD126" s="314"/>
    </row>
    <row r="127" spans="1:30" s="315" customFormat="1" ht="12.75">
      <c r="A127" s="363"/>
      <c r="B127" s="369"/>
      <c r="C127" s="369"/>
      <c r="D127" s="369"/>
      <c r="E127" s="369"/>
      <c r="F127" s="369"/>
      <c r="G127" s="369"/>
      <c r="H127" s="369"/>
      <c r="I127" s="369"/>
      <c r="J127" s="369"/>
      <c r="K127" s="369"/>
      <c r="L127" s="369"/>
      <c r="M127" s="369"/>
      <c r="N127" s="369"/>
      <c r="O127" s="369"/>
      <c r="P127" s="369"/>
      <c r="Q127" s="369"/>
      <c r="R127" s="370"/>
      <c r="S127" s="370"/>
      <c r="T127" s="370"/>
      <c r="U127" s="370"/>
      <c r="V127" s="370"/>
      <c r="W127" s="370"/>
      <c r="X127" s="370"/>
      <c r="Y127" s="370"/>
      <c r="Z127" s="370"/>
      <c r="AA127" s="370"/>
      <c r="AB127" s="370"/>
      <c r="AC127" s="370"/>
      <c r="AD127" s="314"/>
    </row>
    <row r="128" spans="1:30" s="315" customFormat="1" ht="12.75">
      <c r="A128" s="363"/>
      <c r="B128" s="369"/>
      <c r="C128" s="369"/>
      <c r="D128" s="369"/>
      <c r="E128" s="369"/>
      <c r="F128" s="369"/>
      <c r="G128" s="369"/>
      <c r="H128" s="369"/>
      <c r="I128" s="369"/>
      <c r="J128" s="369"/>
      <c r="K128" s="369"/>
      <c r="L128" s="369"/>
      <c r="M128" s="369"/>
      <c r="N128" s="369"/>
      <c r="O128" s="369"/>
      <c r="P128" s="369"/>
      <c r="Q128" s="369"/>
      <c r="R128" s="370"/>
      <c r="S128" s="370"/>
      <c r="T128" s="370"/>
      <c r="U128" s="370"/>
      <c r="V128" s="370"/>
      <c r="W128" s="370"/>
      <c r="X128" s="370"/>
      <c r="Y128" s="370"/>
      <c r="Z128" s="370"/>
      <c r="AA128" s="370"/>
      <c r="AB128" s="370"/>
      <c r="AC128" s="370"/>
      <c r="AD128" s="314"/>
    </row>
    <row r="129" spans="1:30" s="315" customFormat="1" ht="12.75">
      <c r="A129" s="363"/>
      <c r="B129" s="369"/>
      <c r="C129" s="369"/>
      <c r="D129" s="369"/>
      <c r="E129" s="369"/>
      <c r="F129" s="369"/>
      <c r="G129" s="369"/>
      <c r="H129" s="369"/>
      <c r="I129" s="369"/>
      <c r="J129" s="369"/>
      <c r="K129" s="369"/>
      <c r="L129" s="369"/>
      <c r="M129" s="369"/>
      <c r="N129" s="369"/>
      <c r="O129" s="369"/>
      <c r="P129" s="369"/>
      <c r="Q129" s="369"/>
      <c r="R129" s="370"/>
      <c r="S129" s="370"/>
      <c r="T129" s="370"/>
      <c r="U129" s="370"/>
      <c r="V129" s="370"/>
      <c r="W129" s="370"/>
      <c r="X129" s="370"/>
      <c r="Y129" s="370"/>
      <c r="Z129" s="370"/>
      <c r="AA129" s="370"/>
      <c r="AB129" s="370"/>
      <c r="AC129" s="370"/>
      <c r="AD129" s="314"/>
    </row>
    <row r="130" spans="1:30" s="315" customFormat="1" ht="12.75">
      <c r="A130" s="363"/>
      <c r="B130" s="369"/>
      <c r="C130" s="369"/>
      <c r="D130" s="369"/>
      <c r="E130" s="369"/>
      <c r="F130" s="369"/>
      <c r="G130" s="369"/>
      <c r="H130" s="369"/>
      <c r="I130" s="369"/>
      <c r="J130" s="369"/>
      <c r="K130" s="369"/>
      <c r="L130" s="369"/>
      <c r="M130" s="369"/>
      <c r="N130" s="369"/>
      <c r="O130" s="369"/>
      <c r="P130" s="369"/>
      <c r="Q130" s="369"/>
      <c r="R130" s="370"/>
      <c r="S130" s="370"/>
      <c r="T130" s="370"/>
      <c r="U130" s="370"/>
      <c r="V130" s="370"/>
      <c r="W130" s="370"/>
      <c r="X130" s="370"/>
      <c r="Y130" s="370"/>
      <c r="Z130" s="370"/>
      <c r="AA130" s="370"/>
      <c r="AB130" s="370"/>
      <c r="AC130" s="370"/>
      <c r="AD130" s="314"/>
    </row>
    <row r="131" spans="1:30" s="315" customFormat="1" ht="12.75">
      <c r="A131" s="363"/>
      <c r="B131" s="369"/>
      <c r="C131" s="369"/>
      <c r="D131" s="369"/>
      <c r="E131" s="369"/>
      <c r="F131" s="369"/>
      <c r="G131" s="369"/>
      <c r="H131" s="369"/>
      <c r="I131" s="369"/>
      <c r="J131" s="369"/>
      <c r="K131" s="369"/>
      <c r="L131" s="369"/>
      <c r="M131" s="369"/>
      <c r="N131" s="369"/>
      <c r="O131" s="369"/>
      <c r="P131" s="369"/>
      <c r="Q131" s="369"/>
      <c r="R131" s="370"/>
      <c r="S131" s="370"/>
      <c r="T131" s="370"/>
      <c r="U131" s="370"/>
      <c r="V131" s="370"/>
      <c r="W131" s="370"/>
      <c r="X131" s="370"/>
      <c r="Y131" s="370"/>
      <c r="Z131" s="370"/>
      <c r="AA131" s="370"/>
      <c r="AB131" s="370"/>
      <c r="AC131" s="370"/>
      <c r="AD131" s="314"/>
    </row>
    <row r="132" spans="1:30" s="315" customFormat="1" ht="12.75">
      <c r="A132" s="363"/>
      <c r="B132" s="369"/>
      <c r="C132" s="369"/>
      <c r="D132" s="369"/>
      <c r="E132" s="369"/>
      <c r="F132" s="369"/>
      <c r="G132" s="369"/>
      <c r="H132" s="369"/>
      <c r="I132" s="369"/>
      <c r="J132" s="369"/>
      <c r="K132" s="369"/>
      <c r="L132" s="369"/>
      <c r="M132" s="369"/>
      <c r="N132" s="369"/>
      <c r="O132" s="369"/>
      <c r="P132" s="369"/>
      <c r="Q132" s="369"/>
      <c r="R132" s="370"/>
      <c r="S132" s="370"/>
      <c r="T132" s="370"/>
      <c r="U132" s="370"/>
      <c r="V132" s="370"/>
      <c r="W132" s="370"/>
      <c r="X132" s="370"/>
      <c r="Y132" s="370"/>
      <c r="Z132" s="370"/>
      <c r="AA132" s="370"/>
      <c r="AB132" s="370"/>
      <c r="AC132" s="370"/>
      <c r="AD132" s="314"/>
    </row>
    <row r="133" spans="1:30" s="315" customFormat="1" ht="12.75">
      <c r="A133" s="363"/>
      <c r="B133" s="369"/>
      <c r="C133" s="369"/>
      <c r="D133" s="369"/>
      <c r="E133" s="369"/>
      <c r="F133" s="369"/>
      <c r="G133" s="369"/>
      <c r="H133" s="369"/>
      <c r="I133" s="369"/>
      <c r="J133" s="369"/>
      <c r="K133" s="369"/>
      <c r="L133" s="369"/>
      <c r="M133" s="369"/>
      <c r="N133" s="369"/>
      <c r="O133" s="369"/>
      <c r="P133" s="369"/>
      <c r="Q133" s="369"/>
      <c r="R133" s="370"/>
      <c r="S133" s="370"/>
      <c r="T133" s="370"/>
      <c r="U133" s="370"/>
      <c r="V133" s="370"/>
      <c r="W133" s="370"/>
      <c r="X133" s="370"/>
      <c r="Y133" s="370"/>
      <c r="Z133" s="370"/>
      <c r="AA133" s="370"/>
      <c r="AB133" s="370"/>
      <c r="AC133" s="370"/>
      <c r="AD133" s="314"/>
    </row>
    <row r="134" spans="1:30" s="315" customFormat="1" ht="12.75">
      <c r="A134" s="363"/>
      <c r="B134" s="369"/>
      <c r="C134" s="369"/>
      <c r="D134" s="369"/>
      <c r="E134" s="369"/>
      <c r="F134" s="369"/>
      <c r="G134" s="369"/>
      <c r="H134" s="369"/>
      <c r="I134" s="369"/>
      <c r="J134" s="369"/>
      <c r="K134" s="369"/>
      <c r="L134" s="369"/>
      <c r="M134" s="369"/>
      <c r="N134" s="369"/>
      <c r="O134" s="369"/>
      <c r="P134" s="369"/>
      <c r="Q134" s="369"/>
      <c r="R134" s="370"/>
      <c r="S134" s="370"/>
      <c r="T134" s="370"/>
      <c r="U134" s="370"/>
      <c r="V134" s="370"/>
      <c r="W134" s="370"/>
      <c r="X134" s="370"/>
      <c r="Y134" s="370"/>
      <c r="Z134" s="370"/>
      <c r="AA134" s="370"/>
      <c r="AB134" s="370"/>
      <c r="AC134" s="370"/>
      <c r="AD134" s="314"/>
    </row>
    <row r="135" spans="1:30" s="315" customFormat="1" ht="12.75">
      <c r="A135" s="363"/>
      <c r="B135" s="369"/>
      <c r="C135" s="369"/>
      <c r="D135" s="369"/>
      <c r="E135" s="369"/>
      <c r="F135" s="369"/>
      <c r="G135" s="369"/>
      <c r="H135" s="369"/>
      <c r="I135" s="369"/>
      <c r="J135" s="369"/>
      <c r="K135" s="369"/>
      <c r="L135" s="369"/>
      <c r="M135" s="369"/>
      <c r="N135" s="369"/>
      <c r="O135" s="369"/>
      <c r="P135" s="369"/>
      <c r="Q135" s="369"/>
      <c r="R135" s="370"/>
      <c r="S135" s="370"/>
      <c r="T135" s="370"/>
      <c r="U135" s="370"/>
      <c r="V135" s="370"/>
      <c r="W135" s="370"/>
      <c r="X135" s="370"/>
      <c r="Y135" s="370"/>
      <c r="Z135" s="370"/>
      <c r="AA135" s="370"/>
      <c r="AB135" s="370"/>
      <c r="AC135" s="370"/>
      <c r="AD135" s="314"/>
    </row>
    <row r="136" spans="1:30" s="315" customFormat="1" ht="12.75">
      <c r="A136" s="363"/>
      <c r="B136" s="369"/>
      <c r="C136" s="369"/>
      <c r="D136" s="369"/>
      <c r="E136" s="369"/>
      <c r="F136" s="369"/>
      <c r="G136" s="369"/>
      <c r="H136" s="369"/>
      <c r="I136" s="369"/>
      <c r="J136" s="369"/>
      <c r="K136" s="369"/>
      <c r="L136" s="369"/>
      <c r="M136" s="369"/>
      <c r="N136" s="369"/>
      <c r="O136" s="369"/>
      <c r="P136" s="369"/>
      <c r="Q136" s="369"/>
      <c r="R136" s="370"/>
      <c r="S136" s="370"/>
      <c r="T136" s="370"/>
      <c r="U136" s="370"/>
      <c r="V136" s="370"/>
      <c r="W136" s="370"/>
      <c r="X136" s="370"/>
      <c r="Y136" s="370"/>
      <c r="Z136" s="370"/>
      <c r="AA136" s="370"/>
      <c r="AB136" s="370"/>
      <c r="AC136" s="370"/>
      <c r="AD136" s="314"/>
    </row>
    <row r="137" spans="1:30" s="315" customFormat="1" ht="12.75">
      <c r="A137" s="363"/>
      <c r="B137" s="369"/>
      <c r="C137" s="369"/>
      <c r="D137" s="369"/>
      <c r="E137" s="369"/>
      <c r="F137" s="369"/>
      <c r="G137" s="369"/>
      <c r="H137" s="369"/>
      <c r="I137" s="369"/>
      <c r="J137" s="369"/>
      <c r="K137" s="369"/>
      <c r="L137" s="369"/>
      <c r="M137" s="369"/>
      <c r="N137" s="369"/>
      <c r="O137" s="369"/>
      <c r="P137" s="369"/>
      <c r="Q137" s="369"/>
      <c r="R137" s="370"/>
      <c r="S137" s="370"/>
      <c r="T137" s="370"/>
      <c r="U137" s="370"/>
      <c r="V137" s="370"/>
      <c r="W137" s="370"/>
      <c r="X137" s="370"/>
      <c r="Y137" s="370"/>
      <c r="Z137" s="370"/>
      <c r="AA137" s="370"/>
      <c r="AB137" s="370"/>
      <c r="AC137" s="370"/>
      <c r="AD137" s="314"/>
    </row>
    <row r="138" spans="1:30" s="315" customFormat="1" ht="12.75">
      <c r="A138" s="363"/>
      <c r="B138" s="369"/>
      <c r="C138" s="369"/>
      <c r="D138" s="369"/>
      <c r="E138" s="369"/>
      <c r="F138" s="369"/>
      <c r="G138" s="369"/>
      <c r="H138" s="369"/>
      <c r="I138" s="369"/>
      <c r="J138" s="369"/>
      <c r="K138" s="369"/>
      <c r="L138" s="369"/>
      <c r="M138" s="369"/>
      <c r="N138" s="369"/>
      <c r="O138" s="369"/>
      <c r="P138" s="369"/>
      <c r="Q138" s="369"/>
      <c r="R138" s="370"/>
      <c r="S138" s="370"/>
      <c r="T138" s="370"/>
      <c r="U138" s="370"/>
      <c r="V138" s="370"/>
      <c r="W138" s="370"/>
      <c r="X138" s="370"/>
      <c r="Y138" s="370"/>
      <c r="Z138" s="370"/>
      <c r="AA138" s="370"/>
      <c r="AB138" s="370"/>
      <c r="AC138" s="370"/>
      <c r="AD138" s="314"/>
    </row>
    <row r="139" spans="1:30" s="315" customFormat="1" ht="12.75">
      <c r="A139" s="363"/>
      <c r="B139" s="369"/>
      <c r="C139" s="369"/>
      <c r="D139" s="369"/>
      <c r="E139" s="369"/>
      <c r="F139" s="369"/>
      <c r="G139" s="369"/>
      <c r="H139" s="369"/>
      <c r="I139" s="369"/>
      <c r="J139" s="369"/>
      <c r="K139" s="369"/>
      <c r="L139" s="369"/>
      <c r="M139" s="369"/>
      <c r="N139" s="369"/>
      <c r="O139" s="369"/>
      <c r="P139" s="369"/>
      <c r="Q139" s="369"/>
      <c r="R139" s="370"/>
      <c r="S139" s="370"/>
      <c r="T139" s="370"/>
      <c r="U139" s="370"/>
      <c r="V139" s="370"/>
      <c r="W139" s="370"/>
      <c r="X139" s="370"/>
      <c r="Y139" s="370"/>
      <c r="Z139" s="370"/>
      <c r="AA139" s="370"/>
      <c r="AB139" s="370"/>
      <c r="AC139" s="370"/>
      <c r="AD139" s="314"/>
    </row>
    <row r="140" spans="1:30" s="315" customFormat="1" ht="12.75">
      <c r="A140" s="363"/>
      <c r="B140" s="369"/>
      <c r="C140" s="369"/>
      <c r="D140" s="369"/>
      <c r="E140" s="369"/>
      <c r="F140" s="369"/>
      <c r="G140" s="369"/>
      <c r="H140" s="369"/>
      <c r="I140" s="369"/>
      <c r="J140" s="369"/>
      <c r="K140" s="369"/>
      <c r="L140" s="369"/>
      <c r="M140" s="369"/>
      <c r="N140" s="369"/>
      <c r="O140" s="369"/>
      <c r="P140" s="369"/>
      <c r="Q140" s="369"/>
      <c r="R140" s="370"/>
      <c r="S140" s="370"/>
      <c r="T140" s="370"/>
      <c r="U140" s="370"/>
      <c r="V140" s="370"/>
      <c r="W140" s="370"/>
      <c r="X140" s="370"/>
      <c r="Y140" s="370"/>
      <c r="Z140" s="370"/>
      <c r="AA140" s="370"/>
      <c r="AB140" s="370"/>
      <c r="AC140" s="370"/>
      <c r="AD140" s="314"/>
    </row>
    <row r="141" spans="1:30" s="315" customFormat="1" ht="12.75">
      <c r="A141" s="363"/>
      <c r="B141" s="369"/>
      <c r="C141" s="369"/>
      <c r="D141" s="369"/>
      <c r="E141" s="369"/>
      <c r="F141" s="369"/>
      <c r="G141" s="369"/>
      <c r="H141" s="369"/>
      <c r="I141" s="369"/>
      <c r="J141" s="369"/>
      <c r="K141" s="369"/>
      <c r="L141" s="369"/>
      <c r="M141" s="369"/>
      <c r="N141" s="369"/>
      <c r="O141" s="369"/>
      <c r="P141" s="369"/>
      <c r="Q141" s="369"/>
      <c r="R141" s="370"/>
      <c r="S141" s="370"/>
      <c r="T141" s="370"/>
      <c r="U141" s="370"/>
      <c r="V141" s="370"/>
      <c r="W141" s="370"/>
      <c r="X141" s="370"/>
      <c r="Y141" s="370"/>
      <c r="Z141" s="370"/>
      <c r="AA141" s="370"/>
      <c r="AB141" s="370"/>
      <c r="AC141" s="370"/>
      <c r="AD141" s="314"/>
    </row>
    <row r="142" spans="1:30" s="315" customFormat="1" ht="12.75">
      <c r="A142" s="363"/>
      <c r="B142" s="369"/>
      <c r="C142" s="369"/>
      <c r="D142" s="369"/>
      <c r="E142" s="369"/>
      <c r="F142" s="369"/>
      <c r="G142" s="369"/>
      <c r="H142" s="369"/>
      <c r="I142" s="369"/>
      <c r="J142" s="369"/>
      <c r="K142" s="369"/>
      <c r="L142" s="369"/>
      <c r="M142" s="369"/>
      <c r="N142" s="369"/>
      <c r="O142" s="369"/>
      <c r="P142" s="369"/>
      <c r="Q142" s="369"/>
      <c r="R142" s="370"/>
      <c r="S142" s="370"/>
      <c r="T142" s="370"/>
      <c r="U142" s="370"/>
      <c r="V142" s="370"/>
      <c r="W142" s="370"/>
      <c r="X142" s="370"/>
      <c r="Y142" s="370"/>
      <c r="Z142" s="370"/>
      <c r="AA142" s="370"/>
      <c r="AB142" s="370"/>
      <c r="AC142" s="370"/>
      <c r="AD142" s="314"/>
    </row>
    <row r="143" spans="1:30" s="315" customFormat="1" ht="12.75">
      <c r="A143" s="363"/>
      <c r="B143" s="369"/>
      <c r="C143" s="369"/>
      <c r="D143" s="369"/>
      <c r="E143" s="369"/>
      <c r="F143" s="369"/>
      <c r="G143" s="369"/>
      <c r="H143" s="369"/>
      <c r="I143" s="369"/>
      <c r="J143" s="369"/>
      <c r="K143" s="369"/>
      <c r="L143" s="369"/>
      <c r="M143" s="369"/>
      <c r="N143" s="369"/>
      <c r="O143" s="369"/>
      <c r="P143" s="369"/>
      <c r="Q143" s="369"/>
      <c r="R143" s="370"/>
      <c r="S143" s="370"/>
      <c r="T143" s="370"/>
      <c r="U143" s="370"/>
      <c r="V143" s="370"/>
      <c r="W143" s="370"/>
      <c r="X143" s="370"/>
      <c r="Y143" s="370"/>
      <c r="Z143" s="370"/>
      <c r="AA143" s="370"/>
      <c r="AB143" s="370"/>
      <c r="AC143" s="370"/>
      <c r="AD143" s="314"/>
    </row>
    <row r="144" spans="1:30" s="315" customFormat="1" ht="12.75">
      <c r="A144" s="363"/>
      <c r="B144" s="369"/>
      <c r="C144" s="369"/>
      <c r="D144" s="369"/>
      <c r="E144" s="369"/>
      <c r="F144" s="369"/>
      <c r="G144" s="369"/>
      <c r="H144" s="369"/>
      <c r="I144" s="369"/>
      <c r="J144" s="369"/>
      <c r="K144" s="369"/>
      <c r="L144" s="369"/>
      <c r="M144" s="369"/>
      <c r="N144" s="369"/>
      <c r="O144" s="369"/>
      <c r="P144" s="369"/>
      <c r="Q144" s="369"/>
      <c r="R144" s="370"/>
      <c r="S144" s="370"/>
      <c r="T144" s="370"/>
      <c r="U144" s="370"/>
      <c r="V144" s="370"/>
      <c r="W144" s="370"/>
      <c r="X144" s="370"/>
      <c r="Y144" s="370"/>
      <c r="Z144" s="370"/>
      <c r="AA144" s="370"/>
      <c r="AB144" s="370"/>
      <c r="AC144" s="370"/>
      <c r="AD144" s="314"/>
    </row>
    <row r="145" spans="1:30" s="315" customFormat="1" ht="12.75">
      <c r="A145" s="363"/>
      <c r="B145" s="369"/>
      <c r="C145" s="369"/>
      <c r="D145" s="369"/>
      <c r="E145" s="369"/>
      <c r="F145" s="369"/>
      <c r="G145" s="369"/>
      <c r="H145" s="369"/>
      <c r="I145" s="369"/>
      <c r="J145" s="369"/>
      <c r="K145" s="369"/>
      <c r="L145" s="369"/>
      <c r="M145" s="369"/>
      <c r="N145" s="369"/>
      <c r="O145" s="369"/>
      <c r="P145" s="369"/>
      <c r="Q145" s="369"/>
      <c r="R145" s="370"/>
      <c r="S145" s="370"/>
      <c r="T145" s="370"/>
      <c r="U145" s="370"/>
      <c r="V145" s="370"/>
      <c r="W145" s="370"/>
      <c r="X145" s="370"/>
      <c r="Y145" s="370"/>
      <c r="Z145" s="370"/>
      <c r="AA145" s="370"/>
      <c r="AB145" s="370"/>
      <c r="AC145" s="370"/>
      <c r="AD145" s="314"/>
    </row>
    <row r="146" spans="1:30" s="315" customFormat="1" ht="12.75">
      <c r="A146" s="363"/>
      <c r="B146" s="369"/>
      <c r="C146" s="369"/>
      <c r="D146" s="369"/>
      <c r="E146" s="369"/>
      <c r="F146" s="369"/>
      <c r="G146" s="369"/>
      <c r="H146" s="369"/>
      <c r="I146" s="369"/>
      <c r="J146" s="369"/>
      <c r="K146" s="369"/>
      <c r="L146" s="369"/>
      <c r="M146" s="369"/>
      <c r="N146" s="369"/>
      <c r="O146" s="369"/>
      <c r="P146" s="369"/>
      <c r="Q146" s="369"/>
      <c r="R146" s="370"/>
      <c r="S146" s="370"/>
      <c r="T146" s="370"/>
      <c r="U146" s="370"/>
      <c r="V146" s="370"/>
      <c r="W146" s="370"/>
      <c r="X146" s="370"/>
      <c r="Y146" s="370"/>
      <c r="Z146" s="370"/>
      <c r="AA146" s="370"/>
      <c r="AB146" s="370"/>
      <c r="AC146" s="370"/>
      <c r="AD146" s="314"/>
    </row>
    <row r="147" spans="1:30" s="315" customFormat="1" ht="12.75">
      <c r="A147" s="363"/>
      <c r="B147" s="369"/>
      <c r="C147" s="369"/>
      <c r="D147" s="369"/>
      <c r="E147" s="369"/>
      <c r="F147" s="369"/>
      <c r="G147" s="369"/>
      <c r="H147" s="369"/>
      <c r="I147" s="369"/>
      <c r="J147" s="369"/>
      <c r="K147" s="369"/>
      <c r="L147" s="369"/>
      <c r="M147" s="369"/>
      <c r="N147" s="369"/>
      <c r="O147" s="369"/>
      <c r="P147" s="369"/>
      <c r="Q147" s="369"/>
      <c r="R147" s="370"/>
      <c r="S147" s="370"/>
      <c r="T147" s="370"/>
      <c r="U147" s="370"/>
      <c r="V147" s="370"/>
      <c r="W147" s="370"/>
      <c r="X147" s="370"/>
      <c r="Y147" s="370"/>
      <c r="Z147" s="370"/>
      <c r="AA147" s="370"/>
      <c r="AB147" s="370"/>
      <c r="AC147" s="370"/>
      <c r="AD147" s="314"/>
    </row>
    <row r="148" spans="1:30" s="315" customFormat="1" ht="12.75">
      <c r="A148" s="363"/>
      <c r="B148" s="369"/>
      <c r="C148" s="369"/>
      <c r="D148" s="369"/>
      <c r="E148" s="369"/>
      <c r="F148" s="369"/>
      <c r="G148" s="369"/>
      <c r="H148" s="369"/>
      <c r="I148" s="369"/>
      <c r="J148" s="369"/>
      <c r="K148" s="369"/>
      <c r="L148" s="369"/>
      <c r="M148" s="369"/>
      <c r="N148" s="369"/>
      <c r="O148" s="369"/>
      <c r="P148" s="369"/>
      <c r="Q148" s="369"/>
      <c r="R148" s="370"/>
      <c r="S148" s="370"/>
      <c r="T148" s="370"/>
      <c r="U148" s="370"/>
      <c r="V148" s="370"/>
      <c r="W148" s="370"/>
      <c r="X148" s="370"/>
      <c r="Y148" s="370"/>
      <c r="Z148" s="370"/>
      <c r="AA148" s="370"/>
      <c r="AB148" s="370"/>
      <c r="AC148" s="370"/>
      <c r="AD148" s="314"/>
    </row>
    <row r="149" spans="1:30" s="315" customFormat="1" ht="12.75">
      <c r="A149" s="363"/>
      <c r="B149" s="369"/>
      <c r="C149" s="369"/>
      <c r="D149" s="369"/>
      <c r="E149" s="369"/>
      <c r="F149" s="369"/>
      <c r="G149" s="369"/>
      <c r="H149" s="369"/>
      <c r="I149" s="369"/>
      <c r="J149" s="369"/>
      <c r="K149" s="369"/>
      <c r="L149" s="369"/>
      <c r="M149" s="369"/>
      <c r="N149" s="369"/>
      <c r="O149" s="369"/>
      <c r="P149" s="369"/>
      <c r="Q149" s="369"/>
      <c r="R149" s="370"/>
      <c r="S149" s="370"/>
      <c r="T149" s="370"/>
      <c r="U149" s="370"/>
      <c r="V149" s="370"/>
      <c r="W149" s="370"/>
      <c r="X149" s="370"/>
      <c r="Y149" s="370"/>
      <c r="Z149" s="370"/>
      <c r="AA149" s="370"/>
      <c r="AB149" s="370"/>
      <c r="AC149" s="370"/>
      <c r="AD149" s="314"/>
    </row>
    <row r="150" spans="1:30" s="315" customFormat="1" ht="12.75">
      <c r="A150" s="363"/>
      <c r="B150" s="369"/>
      <c r="C150" s="369"/>
      <c r="D150" s="369"/>
      <c r="E150" s="369"/>
      <c r="F150" s="369"/>
      <c r="G150" s="369"/>
      <c r="H150" s="369"/>
      <c r="I150" s="369"/>
      <c r="J150" s="369"/>
      <c r="K150" s="369"/>
      <c r="L150" s="369"/>
      <c r="M150" s="369"/>
      <c r="N150" s="369"/>
      <c r="O150" s="369"/>
      <c r="P150" s="369"/>
      <c r="Q150" s="369"/>
      <c r="R150" s="370"/>
      <c r="S150" s="370"/>
      <c r="T150" s="370"/>
      <c r="U150" s="370"/>
      <c r="V150" s="370"/>
      <c r="W150" s="370"/>
      <c r="X150" s="370"/>
      <c r="Y150" s="370"/>
      <c r="Z150" s="370"/>
      <c r="AA150" s="370"/>
      <c r="AB150" s="370"/>
      <c r="AC150" s="370"/>
      <c r="AD150" s="314"/>
    </row>
    <row r="151" spans="1:30" s="315" customFormat="1" ht="12.75">
      <c r="A151" s="363"/>
      <c r="B151" s="369"/>
      <c r="C151" s="369"/>
      <c r="D151" s="369"/>
      <c r="E151" s="369"/>
      <c r="F151" s="369"/>
      <c r="G151" s="369"/>
      <c r="H151" s="369"/>
      <c r="I151" s="369"/>
      <c r="J151" s="369"/>
      <c r="K151" s="369"/>
      <c r="L151" s="369"/>
      <c r="M151" s="369"/>
      <c r="N151" s="369"/>
      <c r="O151" s="369"/>
      <c r="P151" s="369"/>
      <c r="Q151" s="369"/>
      <c r="R151" s="370"/>
      <c r="S151" s="370"/>
      <c r="T151" s="370"/>
      <c r="U151" s="370"/>
      <c r="V151" s="370"/>
      <c r="W151" s="370"/>
      <c r="X151" s="370"/>
      <c r="Y151" s="370"/>
      <c r="Z151" s="370"/>
      <c r="AA151" s="370"/>
      <c r="AB151" s="370"/>
      <c r="AC151" s="370"/>
      <c r="AD151" s="314"/>
    </row>
    <row r="152" spans="1:30" s="315" customFormat="1" ht="12.75">
      <c r="A152" s="363"/>
      <c r="B152" s="369"/>
      <c r="C152" s="369"/>
      <c r="D152" s="369"/>
      <c r="E152" s="369"/>
      <c r="F152" s="369"/>
      <c r="G152" s="369"/>
      <c r="H152" s="369"/>
      <c r="I152" s="369"/>
      <c r="J152" s="369"/>
      <c r="K152" s="369"/>
      <c r="L152" s="369"/>
      <c r="M152" s="369"/>
      <c r="N152" s="369"/>
      <c r="O152" s="369"/>
      <c r="P152" s="369"/>
      <c r="Q152" s="369"/>
      <c r="R152" s="370"/>
      <c r="S152" s="370"/>
      <c r="T152" s="370"/>
      <c r="U152" s="370"/>
      <c r="V152" s="370"/>
      <c r="W152" s="370"/>
      <c r="X152" s="370"/>
      <c r="Y152" s="370"/>
      <c r="Z152" s="370"/>
      <c r="AA152" s="370"/>
      <c r="AB152" s="370"/>
      <c r="AC152" s="370"/>
      <c r="AD152" s="314"/>
    </row>
    <row r="153" spans="1:30" s="315" customFormat="1" ht="12.75">
      <c r="A153" s="363"/>
      <c r="B153" s="369"/>
      <c r="C153" s="369"/>
      <c r="D153" s="369"/>
      <c r="E153" s="369"/>
      <c r="F153" s="369"/>
      <c r="G153" s="369"/>
      <c r="H153" s="369"/>
      <c r="I153" s="369"/>
      <c r="J153" s="369"/>
      <c r="K153" s="369"/>
      <c r="L153" s="369"/>
      <c r="M153" s="369"/>
      <c r="N153" s="369"/>
      <c r="O153" s="369"/>
      <c r="P153" s="369"/>
      <c r="Q153" s="369"/>
      <c r="R153" s="370"/>
      <c r="S153" s="370"/>
      <c r="T153" s="370"/>
      <c r="U153" s="370"/>
      <c r="V153" s="370"/>
      <c r="W153" s="370"/>
      <c r="X153" s="370"/>
      <c r="Y153" s="370"/>
      <c r="Z153" s="370"/>
      <c r="AA153" s="370"/>
      <c r="AB153" s="370"/>
      <c r="AC153" s="370"/>
      <c r="AD153" s="314"/>
    </row>
    <row r="154" spans="1:30" s="315" customFormat="1" ht="12.75">
      <c r="A154" s="363"/>
      <c r="B154" s="369"/>
      <c r="C154" s="369"/>
      <c r="D154" s="369"/>
      <c r="E154" s="369"/>
      <c r="F154" s="369"/>
      <c r="G154" s="369"/>
      <c r="H154" s="369"/>
      <c r="I154" s="369"/>
      <c r="J154" s="369"/>
      <c r="K154" s="369"/>
      <c r="L154" s="369"/>
      <c r="M154" s="369"/>
      <c r="N154" s="369"/>
      <c r="O154" s="369"/>
      <c r="P154" s="369"/>
      <c r="Q154" s="369"/>
      <c r="R154" s="370"/>
      <c r="S154" s="370"/>
      <c r="T154" s="370"/>
      <c r="U154" s="370"/>
      <c r="V154" s="370"/>
      <c r="W154" s="370"/>
      <c r="X154" s="370"/>
      <c r="Y154" s="370"/>
      <c r="Z154" s="370"/>
      <c r="AA154" s="370"/>
      <c r="AB154" s="370"/>
      <c r="AC154" s="370"/>
      <c r="AD154" s="314"/>
    </row>
    <row r="155" spans="1:30" s="315" customFormat="1" ht="12.75">
      <c r="A155" s="363"/>
      <c r="B155" s="369"/>
      <c r="C155" s="369"/>
      <c r="D155" s="369"/>
      <c r="E155" s="369"/>
      <c r="F155" s="369"/>
      <c r="G155" s="369"/>
      <c r="H155" s="369"/>
      <c r="I155" s="369"/>
      <c r="J155" s="369"/>
      <c r="K155" s="369"/>
      <c r="L155" s="369"/>
      <c r="M155" s="369"/>
      <c r="N155" s="369"/>
      <c r="O155" s="369"/>
      <c r="P155" s="369"/>
      <c r="Q155" s="369"/>
      <c r="R155" s="370"/>
      <c r="S155" s="370"/>
      <c r="T155" s="370"/>
      <c r="U155" s="370"/>
      <c r="V155" s="370"/>
      <c r="W155" s="370"/>
      <c r="X155" s="370"/>
      <c r="Y155" s="370"/>
      <c r="Z155" s="370"/>
      <c r="AA155" s="370"/>
      <c r="AB155" s="370"/>
      <c r="AC155" s="370"/>
      <c r="AD155" s="314"/>
    </row>
    <row r="156" spans="1:30" s="315" customFormat="1" ht="12.75">
      <c r="A156" s="363"/>
      <c r="B156" s="369"/>
      <c r="C156" s="369"/>
      <c r="D156" s="369"/>
      <c r="E156" s="369"/>
      <c r="F156" s="369"/>
      <c r="G156" s="369"/>
      <c r="H156" s="369"/>
      <c r="I156" s="369"/>
      <c r="J156" s="369"/>
      <c r="K156" s="369"/>
      <c r="L156" s="369"/>
      <c r="M156" s="369"/>
      <c r="N156" s="369"/>
      <c r="O156" s="369"/>
      <c r="P156" s="369"/>
      <c r="Q156" s="369"/>
      <c r="R156" s="370"/>
      <c r="S156" s="370"/>
      <c r="T156" s="370"/>
      <c r="U156" s="370"/>
      <c r="V156" s="370"/>
      <c r="W156" s="370"/>
      <c r="X156" s="370"/>
      <c r="Y156" s="370"/>
      <c r="Z156" s="370"/>
      <c r="AA156" s="370"/>
      <c r="AB156" s="370"/>
      <c r="AC156" s="370"/>
      <c r="AD156" s="314"/>
    </row>
    <row r="157" spans="1:30" s="315" customFormat="1" ht="12.75">
      <c r="A157" s="363"/>
      <c r="B157" s="369"/>
      <c r="C157" s="369"/>
      <c r="D157" s="369"/>
      <c r="E157" s="369"/>
      <c r="F157" s="369"/>
      <c r="G157" s="369"/>
      <c r="H157" s="369"/>
      <c r="I157" s="369"/>
      <c r="J157" s="369"/>
      <c r="K157" s="369"/>
      <c r="L157" s="369"/>
      <c r="M157" s="369"/>
      <c r="N157" s="369"/>
      <c r="O157" s="369"/>
      <c r="P157" s="369"/>
      <c r="Q157" s="369"/>
      <c r="R157" s="370"/>
      <c r="S157" s="370"/>
      <c r="T157" s="370"/>
      <c r="U157" s="370"/>
      <c r="V157" s="370"/>
      <c r="W157" s="370"/>
      <c r="X157" s="370"/>
      <c r="Y157" s="370"/>
      <c r="Z157" s="370"/>
      <c r="AA157" s="370"/>
      <c r="AB157" s="370"/>
      <c r="AC157" s="370"/>
      <c r="AD157" s="314"/>
    </row>
    <row r="158" spans="1:30" s="315" customFormat="1" ht="12.75">
      <c r="A158" s="363"/>
      <c r="B158" s="369"/>
      <c r="C158" s="369"/>
      <c r="D158" s="369"/>
      <c r="E158" s="369"/>
      <c r="F158" s="369"/>
      <c r="G158" s="369"/>
      <c r="H158" s="369"/>
      <c r="I158" s="369"/>
      <c r="J158" s="369"/>
      <c r="K158" s="369"/>
      <c r="L158" s="369"/>
      <c r="M158" s="369"/>
      <c r="N158" s="369"/>
      <c r="O158" s="369"/>
      <c r="P158" s="369"/>
      <c r="Q158" s="369"/>
      <c r="R158" s="370"/>
      <c r="S158" s="370"/>
      <c r="T158" s="370"/>
      <c r="U158" s="370"/>
      <c r="V158" s="370"/>
      <c r="W158" s="370"/>
      <c r="X158" s="370"/>
      <c r="Y158" s="370"/>
      <c r="Z158" s="370"/>
      <c r="AA158" s="370"/>
      <c r="AB158" s="370"/>
      <c r="AC158" s="370"/>
      <c r="AD158" s="314"/>
    </row>
    <row r="159" spans="1:30" s="315" customFormat="1" ht="12.75">
      <c r="A159" s="363"/>
      <c r="B159" s="369"/>
      <c r="C159" s="369"/>
      <c r="D159" s="369"/>
      <c r="E159" s="369"/>
      <c r="F159" s="369"/>
      <c r="G159" s="369"/>
      <c r="H159" s="369"/>
      <c r="I159" s="369"/>
      <c r="J159" s="369"/>
      <c r="K159" s="369"/>
      <c r="L159" s="369"/>
      <c r="M159" s="369"/>
      <c r="N159" s="369"/>
      <c r="O159" s="369"/>
      <c r="P159" s="369"/>
      <c r="Q159" s="369"/>
      <c r="R159" s="370"/>
      <c r="S159" s="370"/>
      <c r="T159" s="370"/>
      <c r="U159" s="370"/>
      <c r="V159" s="370"/>
      <c r="W159" s="370"/>
      <c r="X159" s="370"/>
      <c r="Y159" s="370"/>
      <c r="Z159" s="370"/>
      <c r="AA159" s="370"/>
      <c r="AB159" s="370"/>
      <c r="AC159" s="370"/>
      <c r="AD159" s="314"/>
    </row>
    <row r="160" spans="1:30" s="315" customFormat="1" ht="12.75">
      <c r="A160" s="363"/>
      <c r="B160" s="369"/>
      <c r="C160" s="369"/>
      <c r="D160" s="369"/>
      <c r="E160" s="369"/>
      <c r="F160" s="369"/>
      <c r="G160" s="369"/>
      <c r="H160" s="369"/>
      <c r="I160" s="369"/>
      <c r="J160" s="369"/>
      <c r="K160" s="369"/>
      <c r="L160" s="369"/>
      <c r="M160" s="369"/>
      <c r="N160" s="369"/>
      <c r="O160" s="369"/>
      <c r="P160" s="369"/>
      <c r="Q160" s="369"/>
      <c r="R160" s="370"/>
      <c r="S160" s="370"/>
      <c r="T160" s="370"/>
      <c r="U160" s="370"/>
      <c r="V160" s="370"/>
      <c r="W160" s="370"/>
      <c r="X160" s="370"/>
      <c r="Y160" s="370"/>
      <c r="Z160" s="370"/>
      <c r="AA160" s="370"/>
      <c r="AB160" s="370"/>
      <c r="AC160" s="370"/>
      <c r="AD160" s="314"/>
    </row>
    <row r="161" spans="1:30" s="315" customFormat="1" ht="12.75">
      <c r="A161" s="363"/>
      <c r="B161" s="369"/>
      <c r="C161" s="369"/>
      <c r="D161" s="369"/>
      <c r="E161" s="369"/>
      <c r="F161" s="369"/>
      <c r="G161" s="369"/>
      <c r="H161" s="369"/>
      <c r="I161" s="369"/>
      <c r="J161" s="369"/>
      <c r="K161" s="369"/>
      <c r="L161" s="369"/>
      <c r="M161" s="369"/>
      <c r="N161" s="369"/>
      <c r="O161" s="369"/>
      <c r="P161" s="369"/>
      <c r="Q161" s="369"/>
      <c r="R161" s="370"/>
      <c r="S161" s="370"/>
      <c r="T161" s="370"/>
      <c r="U161" s="370"/>
      <c r="V161" s="370"/>
      <c r="W161" s="370"/>
      <c r="X161" s="370"/>
      <c r="Y161" s="370"/>
      <c r="Z161" s="370"/>
      <c r="AA161" s="370"/>
      <c r="AB161" s="370"/>
      <c r="AC161" s="370"/>
      <c r="AD161" s="314"/>
    </row>
    <row r="162" spans="1:30" s="315" customFormat="1" ht="12.75">
      <c r="A162" s="363"/>
      <c r="B162" s="369"/>
      <c r="C162" s="369"/>
      <c r="D162" s="369"/>
      <c r="E162" s="369"/>
      <c r="F162" s="369"/>
      <c r="G162" s="369"/>
      <c r="H162" s="369"/>
      <c r="I162" s="369"/>
      <c r="J162" s="369"/>
      <c r="K162" s="369"/>
      <c r="L162" s="369"/>
      <c r="M162" s="369"/>
      <c r="N162" s="369"/>
      <c r="O162" s="369"/>
      <c r="P162" s="369"/>
      <c r="Q162" s="369"/>
      <c r="R162" s="370"/>
      <c r="S162" s="370"/>
      <c r="T162" s="370"/>
      <c r="U162" s="370"/>
      <c r="V162" s="370"/>
      <c r="W162" s="370"/>
      <c r="X162" s="370"/>
      <c r="Y162" s="370"/>
      <c r="Z162" s="370"/>
      <c r="AA162" s="370"/>
      <c r="AB162" s="370"/>
      <c r="AC162" s="370"/>
      <c r="AD162" s="314"/>
    </row>
    <row r="163" spans="1:30" s="315" customFormat="1" ht="12.75">
      <c r="A163" s="363"/>
      <c r="B163" s="369"/>
      <c r="C163" s="369"/>
      <c r="D163" s="369"/>
      <c r="E163" s="369"/>
      <c r="F163" s="369"/>
      <c r="G163" s="369"/>
      <c r="H163" s="369"/>
      <c r="I163" s="369"/>
      <c r="J163" s="369"/>
      <c r="K163" s="369"/>
      <c r="L163" s="369"/>
      <c r="M163" s="369"/>
      <c r="N163" s="369"/>
      <c r="O163" s="369"/>
      <c r="P163" s="369"/>
      <c r="Q163" s="369"/>
      <c r="R163" s="370"/>
      <c r="S163" s="370"/>
      <c r="T163" s="370"/>
      <c r="U163" s="370"/>
      <c r="V163" s="370"/>
      <c r="W163" s="370"/>
      <c r="X163" s="370"/>
      <c r="Y163" s="370"/>
      <c r="Z163" s="370"/>
      <c r="AA163" s="370"/>
      <c r="AB163" s="370"/>
      <c r="AC163" s="370"/>
      <c r="AD163" s="314"/>
    </row>
    <row r="164" spans="1:30" s="315" customFormat="1" ht="12.75">
      <c r="A164" s="363"/>
      <c r="B164" s="369"/>
      <c r="C164" s="369"/>
      <c r="D164" s="369"/>
      <c r="E164" s="369"/>
      <c r="F164" s="369"/>
      <c r="G164" s="369"/>
      <c r="H164" s="369"/>
      <c r="I164" s="369"/>
      <c r="J164" s="369"/>
      <c r="K164" s="369"/>
      <c r="L164" s="369"/>
      <c r="M164" s="369"/>
      <c r="N164" s="369"/>
      <c r="O164" s="369"/>
      <c r="P164" s="369"/>
      <c r="Q164" s="369"/>
      <c r="R164" s="370"/>
      <c r="S164" s="370"/>
      <c r="T164" s="370"/>
      <c r="U164" s="370"/>
      <c r="V164" s="370"/>
      <c r="W164" s="370"/>
      <c r="X164" s="370"/>
      <c r="Y164" s="370"/>
      <c r="Z164" s="370"/>
      <c r="AA164" s="370"/>
      <c r="AB164" s="370"/>
      <c r="AC164" s="370"/>
      <c r="AD164" s="314"/>
    </row>
    <row r="165" spans="1:30" s="315" customFormat="1" ht="12.75">
      <c r="A165" s="363"/>
      <c r="B165" s="369"/>
      <c r="C165" s="369"/>
      <c r="D165" s="369"/>
      <c r="E165" s="369"/>
      <c r="F165" s="369"/>
      <c r="G165" s="369"/>
      <c r="H165" s="369"/>
      <c r="I165" s="369"/>
      <c r="J165" s="369"/>
      <c r="K165" s="369"/>
      <c r="L165" s="369"/>
      <c r="M165" s="369"/>
      <c r="N165" s="369"/>
      <c r="O165" s="369"/>
      <c r="P165" s="369"/>
      <c r="Q165" s="369"/>
      <c r="R165" s="370"/>
      <c r="S165" s="370"/>
      <c r="T165" s="370"/>
      <c r="U165" s="370"/>
      <c r="V165" s="370"/>
      <c r="W165" s="370"/>
      <c r="X165" s="370"/>
      <c r="Y165" s="370"/>
      <c r="Z165" s="370"/>
      <c r="AA165" s="370"/>
      <c r="AB165" s="370"/>
      <c r="AC165" s="370"/>
      <c r="AD165" s="314"/>
    </row>
    <row r="166" spans="1:30" s="315" customFormat="1" ht="12.75">
      <c r="A166" s="363"/>
      <c r="B166" s="369"/>
      <c r="C166" s="369"/>
      <c r="D166" s="369"/>
      <c r="E166" s="369"/>
      <c r="F166" s="369"/>
      <c r="G166" s="369"/>
      <c r="H166" s="369"/>
      <c r="I166" s="369"/>
      <c r="J166" s="369"/>
      <c r="K166" s="369"/>
      <c r="L166" s="369"/>
      <c r="M166" s="369"/>
      <c r="N166" s="369"/>
      <c r="O166" s="369"/>
      <c r="P166" s="369"/>
      <c r="Q166" s="369"/>
      <c r="R166" s="370"/>
      <c r="S166" s="370"/>
      <c r="T166" s="370"/>
      <c r="U166" s="370"/>
      <c r="V166" s="370"/>
      <c r="W166" s="370"/>
      <c r="X166" s="370"/>
      <c r="Y166" s="370"/>
      <c r="Z166" s="370"/>
      <c r="AA166" s="370"/>
      <c r="AB166" s="370"/>
      <c r="AC166" s="370"/>
      <c r="AD166" s="314"/>
    </row>
    <row r="167" spans="1:30" s="315" customFormat="1" ht="12.75">
      <c r="A167" s="363"/>
      <c r="B167" s="369"/>
      <c r="C167" s="369"/>
      <c r="D167" s="369"/>
      <c r="E167" s="369"/>
      <c r="F167" s="369"/>
      <c r="G167" s="369"/>
      <c r="H167" s="369"/>
      <c r="I167" s="369"/>
      <c r="J167" s="369"/>
      <c r="K167" s="369"/>
      <c r="L167" s="369"/>
      <c r="M167" s="369"/>
      <c r="N167" s="369"/>
      <c r="O167" s="369"/>
      <c r="P167" s="369"/>
      <c r="Q167" s="369"/>
      <c r="R167" s="370"/>
      <c r="S167" s="370"/>
      <c r="T167" s="370"/>
      <c r="U167" s="370"/>
      <c r="V167" s="370"/>
      <c r="W167" s="370"/>
      <c r="X167" s="370"/>
      <c r="Y167" s="370"/>
      <c r="Z167" s="370"/>
      <c r="AA167" s="370"/>
      <c r="AB167" s="370"/>
      <c r="AC167" s="370"/>
      <c r="AD167" s="314"/>
    </row>
    <row r="168" spans="1:30" s="315" customFormat="1" ht="12.75">
      <c r="A168" s="363"/>
      <c r="B168" s="369"/>
      <c r="C168" s="369"/>
      <c r="D168" s="369"/>
      <c r="E168" s="369"/>
      <c r="F168" s="369"/>
      <c r="G168" s="369"/>
      <c r="H168" s="369"/>
      <c r="I168" s="369"/>
      <c r="J168" s="369"/>
      <c r="K168" s="369"/>
      <c r="L168" s="369"/>
      <c r="M168" s="369"/>
      <c r="N168" s="369"/>
      <c r="O168" s="369"/>
      <c r="P168" s="369"/>
      <c r="Q168" s="369"/>
      <c r="R168" s="370"/>
      <c r="S168" s="370"/>
      <c r="T168" s="370"/>
      <c r="U168" s="370"/>
      <c r="V168" s="370"/>
      <c r="W168" s="370"/>
      <c r="X168" s="370"/>
      <c r="Y168" s="370"/>
      <c r="Z168" s="370"/>
      <c r="AA168" s="370"/>
      <c r="AB168" s="370"/>
      <c r="AC168" s="370"/>
      <c r="AD168" s="314"/>
    </row>
    <row r="169" spans="1:30" s="315" customFormat="1" ht="12.75">
      <c r="A169" s="363"/>
      <c r="B169" s="369"/>
      <c r="C169" s="369"/>
      <c r="D169" s="369"/>
      <c r="E169" s="369"/>
      <c r="F169" s="369"/>
      <c r="G169" s="369"/>
      <c r="H169" s="369"/>
      <c r="I169" s="369"/>
      <c r="J169" s="369"/>
      <c r="K169" s="369"/>
      <c r="L169" s="369"/>
      <c r="M169" s="369"/>
      <c r="N169" s="369"/>
      <c r="O169" s="369"/>
      <c r="P169" s="369"/>
      <c r="Q169" s="369"/>
      <c r="R169" s="370"/>
      <c r="S169" s="370"/>
      <c r="T169" s="370"/>
      <c r="U169" s="370"/>
      <c r="V169" s="370"/>
      <c r="W169" s="370"/>
      <c r="X169" s="370"/>
      <c r="Y169" s="370"/>
      <c r="Z169" s="370"/>
      <c r="AA169" s="370"/>
      <c r="AB169" s="370"/>
      <c r="AC169" s="370"/>
      <c r="AD169" s="314"/>
    </row>
    <row r="170" spans="1:30" s="315" customFormat="1" ht="12.75">
      <c r="A170" s="363"/>
      <c r="B170" s="369"/>
      <c r="C170" s="369"/>
      <c r="D170" s="369"/>
      <c r="E170" s="369"/>
      <c r="F170" s="369"/>
      <c r="G170" s="369"/>
      <c r="H170" s="369"/>
      <c r="I170" s="369"/>
      <c r="J170" s="369"/>
      <c r="K170" s="369"/>
      <c r="L170" s="369"/>
      <c r="M170" s="369"/>
      <c r="N170" s="369"/>
      <c r="O170" s="369"/>
      <c r="P170" s="369"/>
      <c r="Q170" s="369"/>
      <c r="R170" s="370"/>
      <c r="S170" s="370"/>
      <c r="T170" s="370"/>
      <c r="U170" s="370"/>
      <c r="V170" s="370"/>
      <c r="W170" s="370"/>
      <c r="X170" s="370"/>
      <c r="Y170" s="370"/>
      <c r="Z170" s="370"/>
      <c r="AA170" s="370"/>
      <c r="AB170" s="370"/>
      <c r="AC170" s="370"/>
      <c r="AD170" s="314"/>
    </row>
    <row r="171" spans="1:30" s="315" customFormat="1" ht="12.75">
      <c r="A171" s="363"/>
      <c r="B171" s="369"/>
      <c r="C171" s="369"/>
      <c r="D171" s="369"/>
      <c r="E171" s="369"/>
      <c r="F171" s="369"/>
      <c r="G171" s="369"/>
      <c r="H171" s="369"/>
      <c r="I171" s="369"/>
      <c r="J171" s="369"/>
      <c r="K171" s="369"/>
      <c r="L171" s="369"/>
      <c r="M171" s="369"/>
      <c r="N171" s="369"/>
      <c r="O171" s="369"/>
      <c r="P171" s="369"/>
      <c r="Q171" s="369"/>
      <c r="R171" s="370"/>
      <c r="S171" s="370"/>
      <c r="T171" s="370"/>
      <c r="U171" s="370"/>
      <c r="V171" s="370"/>
      <c r="W171" s="370"/>
      <c r="X171" s="370"/>
      <c r="Y171" s="370"/>
      <c r="Z171" s="370"/>
      <c r="AA171" s="370"/>
      <c r="AB171" s="370"/>
      <c r="AC171" s="370"/>
      <c r="AD171" s="314"/>
    </row>
    <row r="172" spans="1:30" s="315" customFormat="1" ht="12.75">
      <c r="A172" s="363"/>
      <c r="B172" s="369"/>
      <c r="C172" s="369"/>
      <c r="D172" s="369"/>
      <c r="E172" s="369"/>
      <c r="F172" s="369"/>
      <c r="G172" s="369"/>
      <c r="H172" s="369"/>
      <c r="I172" s="369"/>
      <c r="J172" s="369"/>
      <c r="K172" s="369"/>
      <c r="L172" s="369"/>
      <c r="M172" s="369"/>
      <c r="N172" s="369"/>
      <c r="O172" s="369"/>
      <c r="P172" s="369"/>
      <c r="Q172" s="369"/>
      <c r="R172" s="370"/>
      <c r="S172" s="370"/>
      <c r="T172" s="370"/>
      <c r="U172" s="370"/>
      <c r="V172" s="370"/>
      <c r="W172" s="370"/>
      <c r="X172" s="370"/>
      <c r="Y172" s="370"/>
      <c r="Z172" s="370"/>
      <c r="AA172" s="370"/>
      <c r="AB172" s="370"/>
      <c r="AC172" s="370"/>
      <c r="AD172" s="314"/>
    </row>
    <row r="173" spans="1:30" s="315" customFormat="1" ht="12.75">
      <c r="A173" s="363"/>
      <c r="B173" s="369"/>
      <c r="C173" s="369"/>
      <c r="D173" s="369"/>
      <c r="E173" s="369"/>
      <c r="F173" s="369"/>
      <c r="G173" s="369"/>
      <c r="H173" s="369"/>
      <c r="I173" s="369"/>
      <c r="J173" s="369"/>
      <c r="K173" s="369"/>
      <c r="L173" s="369"/>
      <c r="M173" s="369"/>
      <c r="N173" s="369"/>
      <c r="O173" s="369"/>
      <c r="P173" s="369"/>
      <c r="Q173" s="369"/>
      <c r="R173" s="370"/>
      <c r="S173" s="370"/>
      <c r="T173" s="370"/>
      <c r="U173" s="370"/>
      <c r="V173" s="370"/>
      <c r="W173" s="370"/>
      <c r="X173" s="370"/>
      <c r="Y173" s="370"/>
      <c r="Z173" s="370"/>
      <c r="AA173" s="370"/>
      <c r="AB173" s="370"/>
      <c r="AC173" s="370"/>
      <c r="AD173" s="314"/>
    </row>
    <row r="174" spans="1:30" s="315" customFormat="1" ht="12.75">
      <c r="A174" s="363"/>
      <c r="B174" s="369"/>
      <c r="C174" s="369"/>
      <c r="D174" s="369"/>
      <c r="E174" s="369"/>
      <c r="F174" s="369"/>
      <c r="G174" s="369"/>
      <c r="H174" s="369"/>
      <c r="I174" s="369"/>
      <c r="J174" s="369"/>
      <c r="K174" s="369"/>
      <c r="L174" s="369"/>
      <c r="M174" s="369"/>
      <c r="N174" s="369"/>
      <c r="O174" s="369"/>
      <c r="P174" s="369"/>
      <c r="Q174" s="369"/>
      <c r="R174" s="370"/>
      <c r="S174" s="370"/>
      <c r="T174" s="370"/>
      <c r="U174" s="370"/>
      <c r="V174" s="370"/>
      <c r="W174" s="370"/>
      <c r="X174" s="370"/>
      <c r="Y174" s="370"/>
      <c r="Z174" s="370"/>
      <c r="AA174" s="370"/>
      <c r="AB174" s="370"/>
      <c r="AC174" s="370"/>
      <c r="AD174" s="314"/>
    </row>
    <row r="175" spans="1:30" s="315" customFormat="1" ht="12.75">
      <c r="A175" s="363"/>
      <c r="B175" s="369"/>
      <c r="C175" s="369"/>
      <c r="D175" s="369"/>
      <c r="E175" s="369"/>
      <c r="F175" s="369"/>
      <c r="G175" s="369"/>
      <c r="H175" s="369"/>
      <c r="I175" s="369"/>
      <c r="J175" s="369"/>
      <c r="K175" s="369"/>
      <c r="L175" s="369"/>
      <c r="M175" s="369"/>
      <c r="N175" s="369"/>
      <c r="O175" s="369"/>
      <c r="P175" s="369"/>
      <c r="Q175" s="369"/>
      <c r="R175" s="370"/>
      <c r="S175" s="370"/>
      <c r="T175" s="370"/>
      <c r="U175" s="370"/>
      <c r="V175" s="370"/>
      <c r="W175" s="370"/>
      <c r="X175" s="370"/>
      <c r="Y175" s="370"/>
      <c r="Z175" s="370"/>
      <c r="AA175" s="370"/>
      <c r="AB175" s="370"/>
      <c r="AC175" s="370"/>
      <c r="AD175" s="314"/>
    </row>
    <row r="176" spans="1:30" s="315" customFormat="1" ht="12.75">
      <c r="A176" s="363"/>
      <c r="B176" s="369"/>
      <c r="C176" s="369"/>
      <c r="D176" s="369"/>
      <c r="E176" s="369"/>
      <c r="F176" s="369"/>
      <c r="G176" s="369"/>
      <c r="H176" s="369"/>
      <c r="I176" s="369"/>
      <c r="J176" s="369"/>
      <c r="K176" s="369"/>
      <c r="L176" s="369"/>
      <c r="M176" s="369"/>
      <c r="N176" s="369"/>
      <c r="O176" s="369"/>
      <c r="P176" s="369"/>
      <c r="Q176" s="369"/>
      <c r="R176" s="370"/>
      <c r="S176" s="370"/>
      <c r="T176" s="370"/>
      <c r="U176" s="370"/>
      <c r="V176" s="370"/>
      <c r="W176" s="370"/>
      <c r="X176" s="370"/>
      <c r="Y176" s="370"/>
      <c r="Z176" s="370"/>
      <c r="AA176" s="370"/>
      <c r="AB176" s="370"/>
      <c r="AC176" s="370"/>
      <c r="AD176" s="314"/>
    </row>
    <row r="177" spans="1:30" s="315" customFormat="1" ht="12.75">
      <c r="A177" s="363"/>
      <c r="B177" s="369"/>
      <c r="C177" s="369"/>
      <c r="D177" s="369"/>
      <c r="E177" s="369"/>
      <c r="F177" s="369"/>
      <c r="G177" s="369"/>
      <c r="H177" s="369"/>
      <c r="I177" s="369"/>
      <c r="J177" s="369"/>
      <c r="K177" s="369"/>
      <c r="L177" s="369"/>
      <c r="M177" s="369"/>
      <c r="N177" s="369"/>
      <c r="O177" s="369"/>
      <c r="P177" s="369"/>
      <c r="Q177" s="369"/>
      <c r="R177" s="370"/>
      <c r="S177" s="370"/>
      <c r="T177" s="370"/>
      <c r="U177" s="370"/>
      <c r="V177" s="370"/>
      <c r="W177" s="370"/>
      <c r="X177" s="370"/>
      <c r="Y177" s="370"/>
      <c r="Z177" s="370"/>
      <c r="AA177" s="370"/>
      <c r="AB177" s="370"/>
      <c r="AC177" s="370"/>
      <c r="AD177" s="314"/>
    </row>
    <row r="178" spans="1:30" s="315" customFormat="1" ht="12.75">
      <c r="A178" s="363"/>
      <c r="B178" s="369"/>
      <c r="C178" s="369"/>
      <c r="D178" s="369"/>
      <c r="E178" s="369"/>
      <c r="F178" s="369"/>
      <c r="G178" s="369"/>
      <c r="H178" s="369"/>
      <c r="I178" s="369"/>
      <c r="J178" s="369"/>
      <c r="K178" s="369"/>
      <c r="L178" s="369"/>
      <c r="M178" s="369"/>
      <c r="N178" s="369"/>
      <c r="O178" s="369"/>
      <c r="P178" s="369"/>
      <c r="Q178" s="369"/>
      <c r="R178" s="370"/>
      <c r="S178" s="370"/>
      <c r="T178" s="370"/>
      <c r="U178" s="370"/>
      <c r="V178" s="370"/>
      <c r="W178" s="370"/>
      <c r="X178" s="370"/>
      <c r="Y178" s="370"/>
      <c r="Z178" s="370"/>
      <c r="AA178" s="370"/>
      <c r="AB178" s="370"/>
      <c r="AC178" s="370"/>
      <c r="AD178" s="314"/>
    </row>
    <row r="179" spans="1:30" s="315" customFormat="1" ht="12.75">
      <c r="A179" s="363"/>
      <c r="B179" s="369"/>
      <c r="C179" s="369"/>
      <c r="D179" s="369"/>
      <c r="E179" s="369"/>
      <c r="F179" s="369"/>
      <c r="G179" s="369"/>
      <c r="H179" s="369"/>
      <c r="I179" s="369"/>
      <c r="J179" s="369"/>
      <c r="K179" s="369"/>
      <c r="L179" s="369"/>
      <c r="M179" s="369"/>
      <c r="N179" s="369"/>
      <c r="O179" s="369"/>
      <c r="P179" s="369"/>
      <c r="Q179" s="369"/>
      <c r="R179" s="370"/>
      <c r="S179" s="370"/>
      <c r="T179" s="370"/>
      <c r="U179" s="370"/>
      <c r="V179" s="370"/>
      <c r="W179" s="370"/>
      <c r="X179" s="370"/>
      <c r="Y179" s="370"/>
      <c r="Z179" s="370"/>
      <c r="AA179" s="370"/>
      <c r="AB179" s="370"/>
      <c r="AC179" s="370"/>
      <c r="AD179" s="314"/>
    </row>
    <row r="180" spans="1:30" s="315" customFormat="1" ht="12.75">
      <c r="A180" s="363"/>
      <c r="B180" s="369"/>
      <c r="C180" s="369"/>
      <c r="D180" s="369"/>
      <c r="E180" s="369"/>
      <c r="F180" s="369"/>
      <c r="G180" s="369"/>
      <c r="H180" s="369"/>
      <c r="I180" s="369"/>
      <c r="J180" s="369"/>
      <c r="K180" s="369"/>
      <c r="L180" s="369"/>
      <c r="M180" s="369"/>
      <c r="N180" s="369"/>
      <c r="O180" s="369"/>
      <c r="P180" s="369"/>
      <c r="Q180" s="369"/>
      <c r="R180" s="370"/>
      <c r="S180" s="370"/>
      <c r="T180" s="370"/>
      <c r="U180" s="370"/>
      <c r="V180" s="370"/>
      <c r="W180" s="370"/>
      <c r="X180" s="370"/>
      <c r="Y180" s="370"/>
      <c r="Z180" s="370"/>
      <c r="AA180" s="370"/>
      <c r="AB180" s="370"/>
      <c r="AC180" s="370"/>
      <c r="AD180" s="314"/>
    </row>
    <row r="181" spans="1:30" s="315" customFormat="1" ht="12.75">
      <c r="A181" s="363"/>
      <c r="B181" s="369"/>
      <c r="C181" s="369"/>
      <c r="D181" s="369"/>
      <c r="E181" s="369"/>
      <c r="F181" s="369"/>
      <c r="G181" s="369"/>
      <c r="H181" s="369"/>
      <c r="I181" s="369"/>
      <c r="J181" s="369"/>
      <c r="K181" s="369"/>
      <c r="L181" s="369"/>
      <c r="M181" s="369"/>
      <c r="N181" s="369"/>
      <c r="O181" s="369"/>
      <c r="P181" s="369"/>
      <c r="Q181" s="369"/>
      <c r="R181" s="370"/>
      <c r="S181" s="370"/>
      <c r="T181" s="370"/>
      <c r="U181" s="370"/>
      <c r="V181" s="370"/>
      <c r="W181" s="370"/>
      <c r="X181" s="370"/>
      <c r="Y181" s="370"/>
      <c r="Z181" s="370"/>
      <c r="AA181" s="370"/>
      <c r="AB181" s="370"/>
      <c r="AC181" s="370"/>
      <c r="AD181" s="314"/>
    </row>
    <row r="182" spans="1:30" s="315" customFormat="1" ht="12.75">
      <c r="A182" s="363"/>
      <c r="B182" s="369"/>
      <c r="C182" s="369"/>
      <c r="D182" s="369"/>
      <c r="E182" s="369"/>
      <c r="F182" s="369"/>
      <c r="G182" s="369"/>
      <c r="H182" s="369"/>
      <c r="I182" s="369"/>
      <c r="J182" s="369"/>
      <c r="K182" s="369"/>
      <c r="L182" s="369"/>
      <c r="M182" s="369"/>
      <c r="N182" s="369"/>
      <c r="O182" s="369"/>
      <c r="P182" s="369"/>
      <c r="Q182" s="369"/>
      <c r="R182" s="370"/>
      <c r="S182" s="370"/>
      <c r="T182" s="370"/>
      <c r="U182" s="370"/>
      <c r="V182" s="370"/>
      <c r="W182" s="370"/>
      <c r="X182" s="370"/>
      <c r="Y182" s="370"/>
      <c r="Z182" s="370"/>
      <c r="AA182" s="370"/>
      <c r="AB182" s="370"/>
      <c r="AC182" s="370"/>
      <c r="AD182" s="314"/>
    </row>
    <row r="183" spans="1:30" s="315" customFormat="1" ht="12.75">
      <c r="A183" s="363"/>
      <c r="B183" s="369"/>
      <c r="C183" s="369"/>
      <c r="D183" s="369"/>
      <c r="E183" s="369"/>
      <c r="F183" s="369"/>
      <c r="G183" s="369"/>
      <c r="H183" s="369"/>
      <c r="I183" s="369"/>
      <c r="J183" s="369"/>
      <c r="K183" s="369"/>
      <c r="L183" s="369"/>
      <c r="M183" s="369"/>
      <c r="N183" s="369"/>
      <c r="O183" s="369"/>
      <c r="P183" s="369"/>
      <c r="Q183" s="369"/>
      <c r="R183" s="370"/>
      <c r="S183" s="370"/>
      <c r="T183" s="370"/>
      <c r="U183" s="370"/>
      <c r="V183" s="370"/>
      <c r="W183" s="370"/>
      <c r="X183" s="370"/>
      <c r="Y183" s="370"/>
      <c r="Z183" s="370"/>
      <c r="AA183" s="370"/>
      <c r="AB183" s="370"/>
      <c r="AC183" s="370"/>
      <c r="AD183" s="314"/>
    </row>
    <row r="184" spans="1:30" s="315" customFormat="1" ht="12.75">
      <c r="A184" s="363"/>
      <c r="B184" s="369"/>
      <c r="C184" s="369"/>
      <c r="D184" s="369"/>
      <c r="E184" s="369"/>
      <c r="F184" s="369"/>
      <c r="G184" s="369"/>
      <c r="H184" s="369"/>
      <c r="I184" s="369"/>
      <c r="J184" s="369"/>
      <c r="K184" s="369"/>
      <c r="L184" s="369"/>
      <c r="M184" s="369"/>
      <c r="N184" s="369"/>
      <c r="O184" s="369"/>
      <c r="P184" s="369"/>
      <c r="Q184" s="369"/>
      <c r="R184" s="370"/>
      <c r="S184" s="370"/>
      <c r="T184" s="370"/>
      <c r="U184" s="370"/>
      <c r="V184" s="370"/>
      <c r="W184" s="370"/>
      <c r="X184" s="370"/>
      <c r="Y184" s="370"/>
      <c r="Z184" s="370"/>
      <c r="AA184" s="370"/>
      <c r="AB184" s="370"/>
      <c r="AC184" s="370"/>
      <c r="AD184" s="314"/>
    </row>
    <row r="185" spans="1:30" s="315" customFormat="1" ht="12.75">
      <c r="A185" s="363"/>
      <c r="B185" s="369"/>
      <c r="C185" s="369"/>
      <c r="D185" s="369"/>
      <c r="E185" s="369"/>
      <c r="F185" s="369"/>
      <c r="G185" s="369"/>
      <c r="H185" s="369"/>
      <c r="I185" s="369"/>
      <c r="J185" s="369"/>
      <c r="K185" s="369"/>
      <c r="L185" s="369"/>
      <c r="M185" s="369"/>
      <c r="N185" s="369"/>
      <c r="O185" s="369"/>
      <c r="P185" s="369"/>
      <c r="Q185" s="369"/>
      <c r="R185" s="370"/>
      <c r="S185" s="370"/>
      <c r="T185" s="370"/>
      <c r="U185" s="370"/>
      <c r="V185" s="370"/>
      <c r="W185" s="370"/>
      <c r="X185" s="370"/>
      <c r="Y185" s="370"/>
      <c r="Z185" s="370"/>
      <c r="AA185" s="370"/>
      <c r="AB185" s="370"/>
      <c r="AC185" s="370"/>
      <c r="AD185" s="314"/>
    </row>
    <row r="186" spans="1:30" s="315" customFormat="1" ht="12.75">
      <c r="A186" s="363"/>
      <c r="B186" s="369"/>
      <c r="C186" s="369"/>
      <c r="D186" s="369"/>
      <c r="E186" s="369"/>
      <c r="F186" s="369"/>
      <c r="G186" s="369"/>
      <c r="H186" s="369"/>
      <c r="I186" s="369"/>
      <c r="J186" s="369"/>
      <c r="K186" s="369"/>
      <c r="L186" s="369"/>
      <c r="M186" s="369"/>
      <c r="N186" s="369"/>
      <c r="O186" s="369"/>
      <c r="P186" s="369"/>
      <c r="Q186" s="369"/>
      <c r="R186" s="370"/>
      <c r="S186" s="370"/>
      <c r="T186" s="370"/>
      <c r="U186" s="370"/>
      <c r="V186" s="370"/>
      <c r="W186" s="370"/>
      <c r="X186" s="370"/>
      <c r="Y186" s="370"/>
      <c r="Z186" s="370"/>
      <c r="AA186" s="370"/>
      <c r="AB186" s="370"/>
      <c r="AC186" s="370"/>
      <c r="AD186" s="314"/>
    </row>
    <row r="187" spans="1:30" s="315" customFormat="1" ht="12.75">
      <c r="A187" s="363"/>
      <c r="B187" s="369"/>
      <c r="C187" s="369"/>
      <c r="D187" s="369"/>
      <c r="E187" s="369"/>
      <c r="F187" s="369"/>
      <c r="G187" s="369"/>
      <c r="H187" s="369"/>
      <c r="I187" s="369"/>
      <c r="J187" s="369"/>
      <c r="K187" s="369"/>
      <c r="L187" s="369"/>
      <c r="M187" s="369"/>
      <c r="N187" s="369"/>
      <c r="O187" s="369"/>
      <c r="P187" s="369"/>
      <c r="Q187" s="369"/>
      <c r="R187" s="370"/>
      <c r="S187" s="370"/>
      <c r="T187" s="370"/>
      <c r="U187" s="370"/>
      <c r="V187" s="370"/>
      <c r="W187" s="370"/>
      <c r="X187" s="370"/>
      <c r="Y187" s="370"/>
      <c r="Z187" s="370"/>
      <c r="AA187" s="370"/>
      <c r="AB187" s="370"/>
      <c r="AC187" s="370"/>
      <c r="AD187" s="314"/>
    </row>
    <row r="188" spans="1:30" s="315" customFormat="1" ht="12.75">
      <c r="A188" s="363"/>
      <c r="B188" s="369"/>
      <c r="C188" s="369"/>
      <c r="D188" s="369"/>
      <c r="E188" s="369"/>
      <c r="F188" s="369"/>
      <c r="G188" s="369"/>
      <c r="H188" s="369"/>
      <c r="I188" s="369"/>
      <c r="J188" s="369"/>
      <c r="K188" s="369"/>
      <c r="L188" s="369"/>
      <c r="M188" s="369"/>
      <c r="N188" s="369"/>
      <c r="O188" s="369"/>
      <c r="P188" s="369"/>
      <c r="Q188" s="369"/>
      <c r="R188" s="370"/>
      <c r="S188" s="370"/>
      <c r="T188" s="370"/>
      <c r="U188" s="370"/>
      <c r="V188" s="370"/>
      <c r="W188" s="370"/>
      <c r="X188" s="370"/>
      <c r="Y188" s="370"/>
      <c r="Z188" s="370"/>
      <c r="AA188" s="370"/>
      <c r="AB188" s="370"/>
      <c r="AC188" s="370"/>
      <c r="AD188" s="314"/>
    </row>
    <row r="189" spans="1:30" s="315" customFormat="1" ht="12.75">
      <c r="A189" s="363"/>
      <c r="B189" s="369"/>
      <c r="C189" s="369"/>
      <c r="D189" s="369"/>
      <c r="E189" s="369"/>
      <c r="F189" s="369"/>
      <c r="G189" s="369"/>
      <c r="H189" s="369"/>
      <c r="I189" s="369"/>
      <c r="J189" s="369"/>
      <c r="K189" s="369"/>
      <c r="L189" s="369"/>
      <c r="M189" s="369"/>
      <c r="N189" s="369"/>
      <c r="O189" s="369"/>
      <c r="P189" s="369"/>
      <c r="Q189" s="369"/>
      <c r="R189" s="370"/>
      <c r="S189" s="370"/>
      <c r="T189" s="370"/>
      <c r="U189" s="370"/>
      <c r="V189" s="370"/>
      <c r="W189" s="370"/>
      <c r="X189" s="370"/>
      <c r="Y189" s="370"/>
      <c r="Z189" s="370"/>
      <c r="AA189" s="370"/>
      <c r="AB189" s="370"/>
      <c r="AC189" s="370"/>
      <c r="AD189" s="314"/>
    </row>
    <row r="190" spans="1:30" s="315" customFormat="1" ht="12.75">
      <c r="A190" s="363"/>
      <c r="B190" s="369"/>
      <c r="C190" s="369"/>
      <c r="D190" s="369"/>
      <c r="E190" s="369"/>
      <c r="F190" s="369"/>
      <c r="G190" s="369"/>
      <c r="H190" s="369"/>
      <c r="I190" s="369"/>
      <c r="J190" s="369"/>
      <c r="K190" s="369"/>
      <c r="L190" s="369"/>
      <c r="M190" s="369"/>
      <c r="N190" s="369"/>
      <c r="O190" s="369"/>
      <c r="P190" s="369"/>
      <c r="Q190" s="369"/>
      <c r="R190" s="370"/>
      <c r="S190" s="370"/>
      <c r="T190" s="370"/>
      <c r="U190" s="370"/>
      <c r="V190" s="370"/>
      <c r="W190" s="370"/>
      <c r="X190" s="370"/>
      <c r="Y190" s="370"/>
      <c r="Z190" s="370"/>
      <c r="AA190" s="370"/>
      <c r="AB190" s="370"/>
      <c r="AC190" s="370"/>
      <c r="AD190" s="314"/>
    </row>
    <row r="191" spans="1:30" s="315" customFormat="1" ht="12.75">
      <c r="A191" s="363"/>
      <c r="B191" s="369"/>
      <c r="C191" s="369"/>
      <c r="D191" s="369"/>
      <c r="E191" s="369"/>
      <c r="F191" s="369"/>
      <c r="G191" s="369"/>
      <c r="H191" s="369"/>
      <c r="I191" s="369"/>
      <c r="J191" s="369"/>
      <c r="K191" s="369"/>
      <c r="L191" s="369"/>
      <c r="M191" s="369"/>
      <c r="N191" s="369"/>
      <c r="O191" s="369"/>
      <c r="P191" s="369"/>
      <c r="Q191" s="369"/>
      <c r="R191" s="370"/>
      <c r="S191" s="370"/>
      <c r="T191" s="370"/>
      <c r="U191" s="370"/>
      <c r="V191" s="370"/>
      <c r="W191" s="370"/>
      <c r="X191" s="370"/>
      <c r="Y191" s="370"/>
      <c r="Z191" s="370"/>
      <c r="AA191" s="370"/>
      <c r="AB191" s="370"/>
      <c r="AC191" s="370"/>
      <c r="AD191" s="314"/>
    </row>
    <row r="192" spans="1:30" s="315" customFormat="1" ht="12.75">
      <c r="A192" s="363"/>
      <c r="B192" s="369"/>
      <c r="C192" s="369"/>
      <c r="D192" s="369"/>
      <c r="E192" s="369"/>
      <c r="F192" s="369"/>
      <c r="G192" s="369"/>
      <c r="H192" s="369"/>
      <c r="I192" s="369"/>
      <c r="J192" s="369"/>
      <c r="K192" s="369"/>
      <c r="L192" s="369"/>
      <c r="M192" s="369"/>
      <c r="N192" s="369"/>
      <c r="O192" s="369"/>
      <c r="P192" s="369"/>
      <c r="Q192" s="369"/>
      <c r="R192" s="370"/>
      <c r="S192" s="370"/>
      <c r="T192" s="370"/>
      <c r="U192" s="370"/>
      <c r="V192" s="370"/>
      <c r="W192" s="370"/>
      <c r="X192" s="370"/>
      <c r="Y192" s="370"/>
      <c r="Z192" s="370"/>
      <c r="AA192" s="370"/>
      <c r="AB192" s="370"/>
      <c r="AC192" s="370"/>
      <c r="AD192" s="314"/>
    </row>
    <row r="193" spans="1:30" s="315" customFormat="1" ht="12.75">
      <c r="A193" s="363"/>
      <c r="B193" s="369"/>
      <c r="C193" s="369"/>
      <c r="D193" s="369"/>
      <c r="E193" s="369"/>
      <c r="F193" s="369"/>
      <c r="G193" s="369"/>
      <c r="H193" s="369"/>
      <c r="I193" s="369"/>
      <c r="J193" s="369"/>
      <c r="K193" s="369"/>
      <c r="L193" s="369"/>
      <c r="M193" s="369"/>
      <c r="N193" s="369"/>
      <c r="O193" s="369"/>
      <c r="P193" s="369"/>
      <c r="Q193" s="369"/>
      <c r="R193" s="370"/>
      <c r="S193" s="370"/>
      <c r="T193" s="370"/>
      <c r="U193" s="370"/>
      <c r="V193" s="370"/>
      <c r="W193" s="370"/>
      <c r="X193" s="370"/>
      <c r="Y193" s="370"/>
      <c r="Z193" s="370"/>
      <c r="AA193" s="370"/>
      <c r="AB193" s="370"/>
      <c r="AC193" s="370"/>
      <c r="AD193" s="314"/>
    </row>
    <row r="194" spans="1:30" s="315" customFormat="1" ht="12.75">
      <c r="A194" s="363"/>
      <c r="B194" s="369"/>
      <c r="C194" s="369"/>
      <c r="D194" s="369"/>
      <c r="E194" s="369"/>
      <c r="F194" s="369"/>
      <c r="G194" s="369"/>
      <c r="H194" s="369"/>
      <c r="I194" s="369"/>
      <c r="J194" s="369"/>
      <c r="K194" s="369"/>
      <c r="L194" s="369"/>
      <c r="M194" s="369"/>
      <c r="N194" s="369"/>
      <c r="O194" s="369"/>
      <c r="P194" s="369"/>
      <c r="Q194" s="369"/>
      <c r="R194" s="370"/>
      <c r="S194" s="370"/>
      <c r="T194" s="370"/>
      <c r="U194" s="370"/>
      <c r="V194" s="370"/>
      <c r="W194" s="370"/>
      <c r="X194" s="370"/>
      <c r="Y194" s="370"/>
      <c r="Z194" s="370"/>
      <c r="AA194" s="370"/>
      <c r="AB194" s="370"/>
      <c r="AC194" s="370"/>
      <c r="AD194" s="314"/>
    </row>
    <row r="195" spans="1:30" s="315" customFormat="1" ht="12.75">
      <c r="A195" s="363"/>
      <c r="B195" s="369"/>
      <c r="C195" s="369"/>
      <c r="D195" s="369"/>
      <c r="E195" s="369"/>
      <c r="F195" s="369"/>
      <c r="G195" s="369"/>
      <c r="H195" s="369"/>
      <c r="I195" s="369"/>
      <c r="J195" s="369"/>
      <c r="K195" s="369"/>
      <c r="L195" s="369"/>
      <c r="M195" s="369"/>
      <c r="N195" s="369"/>
      <c r="O195" s="369"/>
      <c r="P195" s="369"/>
      <c r="Q195" s="369"/>
      <c r="R195" s="370"/>
      <c r="S195" s="370"/>
      <c r="T195" s="370"/>
      <c r="U195" s="370"/>
      <c r="V195" s="370"/>
      <c r="W195" s="370"/>
      <c r="X195" s="370"/>
      <c r="Y195" s="370"/>
      <c r="Z195" s="370"/>
      <c r="AA195" s="370"/>
      <c r="AB195" s="370"/>
      <c r="AC195" s="370"/>
      <c r="AD195" s="314"/>
    </row>
    <row r="196" spans="1:30" s="315" customFormat="1" ht="12.75">
      <c r="A196" s="363"/>
      <c r="B196" s="369"/>
      <c r="C196" s="369"/>
      <c r="D196" s="369"/>
      <c r="E196" s="369"/>
      <c r="F196" s="369"/>
      <c r="G196" s="369"/>
      <c r="H196" s="369"/>
      <c r="I196" s="369"/>
      <c r="J196" s="369"/>
      <c r="K196" s="369"/>
      <c r="L196" s="369"/>
      <c r="M196" s="369"/>
      <c r="N196" s="369"/>
      <c r="O196" s="369"/>
      <c r="P196" s="369"/>
      <c r="Q196" s="369"/>
      <c r="R196" s="370"/>
      <c r="S196" s="370"/>
      <c r="T196" s="370"/>
      <c r="U196" s="370"/>
      <c r="V196" s="370"/>
      <c r="W196" s="370"/>
      <c r="X196" s="370"/>
      <c r="Y196" s="370"/>
      <c r="Z196" s="370"/>
      <c r="AA196" s="370"/>
      <c r="AB196" s="370"/>
      <c r="AC196" s="370"/>
      <c r="AD196" s="314"/>
    </row>
    <row r="197" spans="1:30" s="315" customFormat="1" ht="12.75">
      <c r="A197" s="363"/>
      <c r="B197" s="369"/>
      <c r="C197" s="369"/>
      <c r="D197" s="369"/>
      <c r="E197" s="369"/>
      <c r="F197" s="369"/>
      <c r="G197" s="369"/>
      <c r="H197" s="369"/>
      <c r="I197" s="369"/>
      <c r="J197" s="369"/>
      <c r="K197" s="369"/>
      <c r="L197" s="369"/>
      <c r="M197" s="369"/>
      <c r="N197" s="369"/>
      <c r="O197" s="369"/>
      <c r="P197" s="369"/>
      <c r="Q197" s="369"/>
      <c r="R197" s="370"/>
      <c r="S197" s="370"/>
      <c r="T197" s="370"/>
      <c r="U197" s="370"/>
      <c r="V197" s="370"/>
      <c r="W197" s="370"/>
      <c r="X197" s="370"/>
      <c r="Y197" s="370"/>
      <c r="Z197" s="370"/>
      <c r="AA197" s="370"/>
      <c r="AB197" s="370"/>
      <c r="AC197" s="370"/>
      <c r="AD197" s="314"/>
    </row>
    <row r="198" spans="1:30" s="315" customFormat="1" ht="12.75">
      <c r="A198" s="363"/>
      <c r="B198" s="369"/>
      <c r="C198" s="369"/>
      <c r="D198" s="369"/>
      <c r="E198" s="369"/>
      <c r="F198" s="369"/>
      <c r="G198" s="369"/>
      <c r="H198" s="369"/>
      <c r="I198" s="369"/>
      <c r="J198" s="369"/>
      <c r="K198" s="369"/>
      <c r="L198" s="369"/>
      <c r="M198" s="369"/>
      <c r="N198" s="369"/>
      <c r="O198" s="369"/>
      <c r="P198" s="369"/>
      <c r="Q198" s="369"/>
      <c r="R198" s="370"/>
      <c r="S198" s="370"/>
      <c r="T198" s="370"/>
      <c r="U198" s="370"/>
      <c r="V198" s="370"/>
      <c r="W198" s="370"/>
      <c r="X198" s="370"/>
      <c r="Y198" s="370"/>
      <c r="Z198" s="370"/>
      <c r="AA198" s="370"/>
      <c r="AB198" s="370"/>
      <c r="AC198" s="370"/>
      <c r="AD198" s="314"/>
    </row>
    <row r="199" spans="1:30" s="315" customFormat="1" ht="12.75">
      <c r="A199" s="363"/>
      <c r="B199" s="369"/>
      <c r="C199" s="369"/>
      <c r="D199" s="369"/>
      <c r="E199" s="369"/>
      <c r="F199" s="369"/>
      <c r="G199" s="369"/>
      <c r="H199" s="369"/>
      <c r="I199" s="369"/>
      <c r="J199" s="369"/>
      <c r="K199" s="369"/>
      <c r="L199" s="369"/>
      <c r="M199" s="369"/>
      <c r="N199" s="369"/>
      <c r="O199" s="369"/>
      <c r="P199" s="369"/>
      <c r="Q199" s="369"/>
      <c r="R199" s="370"/>
      <c r="S199" s="370"/>
      <c r="T199" s="370"/>
      <c r="U199" s="370"/>
      <c r="V199" s="370"/>
      <c r="W199" s="370"/>
      <c r="X199" s="370"/>
      <c r="Y199" s="370"/>
      <c r="Z199" s="370"/>
      <c r="AA199" s="370"/>
      <c r="AB199" s="370"/>
      <c r="AC199" s="370"/>
      <c r="AD199" s="314"/>
    </row>
  </sheetData>
  <sheetProtection password="C58F" sheet="1" formatCells="0" formatColumns="0" formatRows="0" insertColumns="0" insertRows="0" insertHyperlinks="0" deleteColumns="0" deleteRows="0" sort="0" autoFilter="0" pivotTables="0"/>
  <mergeCells count="55">
    <mergeCell ref="B26:Q26"/>
    <mergeCell ref="B30:AC30"/>
    <mergeCell ref="B18:T18"/>
    <mergeCell ref="B20:H20"/>
    <mergeCell ref="I20:O20"/>
    <mergeCell ref="P20:V20"/>
    <mergeCell ref="I19:O19"/>
    <mergeCell ref="P19:V19"/>
    <mergeCell ref="W19:AC19"/>
    <mergeCell ref="W20:AC20"/>
    <mergeCell ref="B25:Q25"/>
    <mergeCell ref="B22:AC22"/>
    <mergeCell ref="B19:H19"/>
    <mergeCell ref="B1:AC2"/>
    <mergeCell ref="B4:AC4"/>
    <mergeCell ref="B17:AC17"/>
    <mergeCell ref="B6:AC6"/>
    <mergeCell ref="Z10:AC10"/>
    <mergeCell ref="W8:AC8"/>
    <mergeCell ref="I12:O12"/>
    <mergeCell ref="W9:AC9"/>
    <mergeCell ref="P8:V8"/>
    <mergeCell ref="B10:H10"/>
    <mergeCell ref="P12:V12"/>
    <mergeCell ref="I8:O8"/>
    <mergeCell ref="B8:H8"/>
    <mergeCell ref="P11:Y11"/>
    <mergeCell ref="B9:H9"/>
    <mergeCell ref="I9:O9"/>
    <mergeCell ref="B41:AC41"/>
    <mergeCell ref="B40:AC40"/>
    <mergeCell ref="B39:AC39"/>
    <mergeCell ref="B38:AC38"/>
    <mergeCell ref="R29:AC29"/>
    <mergeCell ref="B27:Q27"/>
    <mergeCell ref="B23:Q23"/>
    <mergeCell ref="B24:Q24"/>
    <mergeCell ref="B35:AC35"/>
    <mergeCell ref="B36:W36"/>
    <mergeCell ref="Y36:AC36"/>
    <mergeCell ref="E31:AC32"/>
    <mergeCell ref="B33:AC33"/>
    <mergeCell ref="B31:D32"/>
    <mergeCell ref="B29:Q29"/>
    <mergeCell ref="R27:AC27"/>
    <mergeCell ref="B7:R7"/>
    <mergeCell ref="P9:V9"/>
    <mergeCell ref="R26:AC26"/>
    <mergeCell ref="R25:AC25"/>
    <mergeCell ref="R24:AC24"/>
    <mergeCell ref="P10:Y10"/>
    <mergeCell ref="I10:O10"/>
    <mergeCell ref="I11:O11"/>
    <mergeCell ref="V18:AB18"/>
    <mergeCell ref="R23:AC23"/>
  </mergeCells>
  <hyperlinks>
    <hyperlink ref="B25" location="Declaración!AR30" display="SALDO A FAVOR RENTA AÑO INMEDIATAMENTE ANTERIOR (Sin solicitud de devolución o Compensación)"/>
    <hyperlink ref="B26" location="Declaración!AR31" display="ANTICIPO RENTA AÑO INMEDIATAMENTE ANTERIOR"/>
    <hyperlink ref="B26:Q26" location="'2 Declaración'!AR33" display="ANTICIPO RENTA AÑO INMEDIATAMENTE ANTERIOR"/>
    <hyperlink ref="B25:Q25" location="'2 Declaración'!AR34" display="SALDO A FAVOR RENTA AÑO INMEDIATAMENTE ANTERIOR (Sin solicitud de devolución o Compensación)"/>
    <hyperlink ref="B39" r:id="rId1" display="gaecha15@hotmail.com"/>
  </hyperlinks>
  <printOptions horizontalCentered="1" verticalCentered="1"/>
  <pageMargins left="0.4724409448818898" right="0.4330708661417323" top="0.5511811023622047" bottom="0.7086614173228347" header="0" footer="0"/>
  <pageSetup blackAndWhite="1" horizontalDpi="120" verticalDpi="120" orientation="portrait" r:id="rId3"/>
  <headerFooter alignWithMargins="0">
    <oddHeader>&amp;C&amp;A&amp;R  Pág.  &amp;P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>
    <tabColor theme="0" tint="-0.4999699890613556"/>
  </sheetPr>
  <dimension ref="A1:CQ61"/>
  <sheetViews>
    <sheetView showGridLines="0" zoomScalePageLayoutView="0" workbookViewId="0" topLeftCell="A37">
      <selection activeCell="B58" sqref="B58:AQ58"/>
    </sheetView>
  </sheetViews>
  <sheetFormatPr defaultColWidth="2.83203125" defaultRowHeight="12.75" customHeight="1"/>
  <cols>
    <col min="1" max="1" width="2.83203125" style="416" customWidth="1"/>
    <col min="2" max="23" width="2.83203125" style="226" customWidth="1"/>
    <col min="24" max="24" width="2.5" style="226" customWidth="1"/>
    <col min="25" max="31" width="2.83203125" style="226" customWidth="1"/>
    <col min="32" max="33" width="2.83203125" style="312" customWidth="1"/>
    <col min="34" max="43" width="2.83203125" style="227" customWidth="1"/>
    <col min="44" max="16384" width="2.83203125" style="226" customWidth="1"/>
  </cols>
  <sheetData>
    <row r="1" spans="1:43" s="296" customFormat="1" ht="12.75" customHeight="1" thickBot="1">
      <c r="A1" s="416"/>
      <c r="AE1" s="843" t="s">
        <v>489</v>
      </c>
      <c r="AF1" s="843"/>
      <c r="AG1" s="843"/>
      <c r="AH1" s="843"/>
      <c r="AQ1" s="310"/>
    </row>
    <row r="2" spans="1:95" ht="12.75" customHeight="1" thickBot="1">
      <c r="A2" s="417"/>
      <c r="B2" s="785" t="s">
        <v>172</v>
      </c>
      <c r="C2" s="786"/>
      <c r="D2" s="786"/>
      <c r="E2" s="786"/>
      <c r="F2" s="786"/>
      <c r="G2" s="786"/>
      <c r="H2" s="786"/>
      <c r="I2" s="786"/>
      <c r="J2" s="786"/>
      <c r="K2" s="786"/>
      <c r="L2" s="786"/>
      <c r="M2" s="786"/>
      <c r="N2" s="786"/>
      <c r="O2" s="786"/>
      <c r="P2" s="786"/>
      <c r="Q2" s="786"/>
      <c r="R2" s="786"/>
      <c r="S2" s="786"/>
      <c r="T2" s="786"/>
      <c r="U2" s="786"/>
      <c r="V2" s="786"/>
      <c r="W2" s="786"/>
      <c r="X2" s="786"/>
      <c r="Y2" s="786"/>
      <c r="Z2" s="786"/>
      <c r="AA2" s="786"/>
      <c r="AB2" s="786"/>
      <c r="AC2" s="786"/>
      <c r="AD2" s="786"/>
      <c r="AE2" s="786"/>
      <c r="AF2" s="786"/>
      <c r="AG2" s="786"/>
      <c r="AH2" s="786"/>
      <c r="AI2" s="786"/>
      <c r="AJ2" s="786"/>
      <c r="AK2" s="786"/>
      <c r="AL2" s="786"/>
      <c r="AM2" s="786"/>
      <c r="AN2" s="786"/>
      <c r="AO2" s="786"/>
      <c r="AP2" s="786"/>
      <c r="AQ2" s="787"/>
      <c r="BH2" s="228"/>
      <c r="BI2" s="228"/>
      <c r="BJ2" s="228"/>
      <c r="BK2" s="228"/>
      <c r="BL2" s="228"/>
      <c r="BM2" s="228"/>
      <c r="BN2" s="228"/>
      <c r="BO2" s="228"/>
      <c r="BP2" s="228"/>
      <c r="BQ2" s="228"/>
      <c r="BR2" s="228"/>
      <c r="BS2" s="228"/>
      <c r="BT2" s="228"/>
      <c r="BU2" s="228"/>
      <c r="BV2" s="228"/>
      <c r="BW2" s="228"/>
      <c r="BX2" s="228"/>
      <c r="BY2" s="228"/>
      <c r="BZ2" s="228"/>
      <c r="CA2" s="228"/>
      <c r="CB2" s="228"/>
      <c r="CC2" s="228"/>
      <c r="CD2" s="228"/>
      <c r="CE2" s="228"/>
      <c r="CF2" s="228"/>
      <c r="CG2" s="228"/>
      <c r="CH2" s="228"/>
      <c r="CI2" s="228"/>
      <c r="CJ2" s="228"/>
      <c r="CK2" s="228"/>
      <c r="CL2" s="228"/>
      <c r="CM2" s="228"/>
      <c r="CN2" s="228"/>
      <c r="CO2" s="228"/>
      <c r="CP2" s="228"/>
      <c r="CQ2" s="228"/>
    </row>
    <row r="3" spans="1:55" s="228" customFormat="1" ht="12.75" customHeight="1">
      <c r="A3" s="415">
        <v>29</v>
      </c>
      <c r="B3" s="630" t="s">
        <v>161</v>
      </c>
      <c r="C3" s="631"/>
      <c r="D3" s="631"/>
      <c r="E3" s="631"/>
      <c r="F3" s="631"/>
      <c r="G3" s="631"/>
      <c r="H3" s="631"/>
      <c r="I3" s="631"/>
      <c r="J3" s="631"/>
      <c r="K3" s="631"/>
      <c r="L3" s="631"/>
      <c r="M3" s="631"/>
      <c r="N3" s="631"/>
      <c r="O3" s="631"/>
      <c r="P3" s="631"/>
      <c r="Q3" s="631"/>
      <c r="R3" s="631"/>
      <c r="S3" s="631"/>
      <c r="T3" s="631"/>
      <c r="U3" s="631"/>
      <c r="V3" s="631"/>
      <c r="W3" s="631"/>
      <c r="X3" s="631"/>
      <c r="Y3" s="631"/>
      <c r="Z3" s="631"/>
      <c r="AA3" s="631"/>
      <c r="AB3" s="631"/>
      <c r="AC3" s="631"/>
      <c r="AD3" s="631"/>
      <c r="AE3" s="631"/>
      <c r="AF3" s="848">
        <v>1</v>
      </c>
      <c r="AG3" s="849"/>
      <c r="AH3" s="773">
        <f>VLOOKUP(A3,'3o AN'!$A$14:$J$5143,5,FALSE)</f>
        <v>0</v>
      </c>
      <c r="AI3" s="773"/>
      <c r="AJ3" s="773"/>
      <c r="AK3" s="773"/>
      <c r="AL3" s="773"/>
      <c r="AM3" s="773"/>
      <c r="AN3" s="773"/>
      <c r="AO3" s="773"/>
      <c r="AP3" s="773"/>
      <c r="AQ3" s="774"/>
      <c r="AR3" s="229"/>
      <c r="AS3" s="229"/>
      <c r="AT3" s="229"/>
      <c r="AU3" s="229"/>
      <c r="AV3" s="229"/>
      <c r="AX3" s="229"/>
      <c r="AY3" s="229"/>
      <c r="BB3" s="230"/>
      <c r="BC3" s="230"/>
    </row>
    <row r="4" spans="1:43" s="228" customFormat="1" ht="12.75" customHeight="1">
      <c r="A4" s="415">
        <v>30</v>
      </c>
      <c r="B4" s="231" t="s">
        <v>162</v>
      </c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2"/>
      <c r="U4" s="232"/>
      <c r="V4" s="232"/>
      <c r="W4" s="232"/>
      <c r="X4" s="232"/>
      <c r="Y4" s="232"/>
      <c r="Z4" s="232"/>
      <c r="AA4" s="232"/>
      <c r="AB4" s="232"/>
      <c r="AC4" s="232"/>
      <c r="AD4" s="232"/>
      <c r="AE4" s="232"/>
      <c r="AF4" s="848"/>
      <c r="AG4" s="849"/>
      <c r="AH4" s="773">
        <f>VLOOKUP(A4,'3o AN'!$A$14:$J$5143,5,FALSE)</f>
        <v>0</v>
      </c>
      <c r="AI4" s="773"/>
      <c r="AJ4" s="773"/>
      <c r="AK4" s="773"/>
      <c r="AL4" s="773"/>
      <c r="AM4" s="773"/>
      <c r="AN4" s="773"/>
      <c r="AO4" s="773"/>
      <c r="AP4" s="773"/>
      <c r="AQ4" s="774"/>
    </row>
    <row r="5" spans="1:95" s="228" customFormat="1" ht="12.75" customHeight="1" thickBot="1">
      <c r="A5" s="415">
        <v>31</v>
      </c>
      <c r="B5" s="233" t="s">
        <v>163</v>
      </c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4"/>
      <c r="R5" s="234"/>
      <c r="S5" s="234"/>
      <c r="T5" s="234"/>
      <c r="U5" s="234"/>
      <c r="V5" s="234"/>
      <c r="W5" s="234"/>
      <c r="X5" s="234"/>
      <c r="Y5" s="234"/>
      <c r="Z5" s="234"/>
      <c r="AA5" s="234"/>
      <c r="AB5" s="234"/>
      <c r="AC5" s="234"/>
      <c r="AD5" s="234"/>
      <c r="AE5" s="234"/>
      <c r="AF5" s="850"/>
      <c r="AG5" s="851"/>
      <c r="AH5" s="790">
        <f>VLOOKUP(A5,'3o AN'!$A$14:$J$5143,5,FALSE)</f>
        <v>0</v>
      </c>
      <c r="AI5" s="790"/>
      <c r="AJ5" s="790"/>
      <c r="AK5" s="790"/>
      <c r="AL5" s="790"/>
      <c r="AM5" s="790"/>
      <c r="AN5" s="790"/>
      <c r="AO5" s="790"/>
      <c r="AP5" s="790"/>
      <c r="AQ5" s="791"/>
      <c r="BH5" s="226"/>
      <c r="BI5" s="226"/>
      <c r="BJ5" s="226"/>
      <c r="BK5" s="226"/>
      <c r="BL5" s="226"/>
      <c r="BM5" s="226"/>
      <c r="BN5" s="226"/>
      <c r="BO5" s="226"/>
      <c r="BP5" s="226"/>
      <c r="BQ5" s="226"/>
      <c r="BR5" s="226"/>
      <c r="BS5" s="226"/>
      <c r="BT5" s="226"/>
      <c r="BU5" s="226"/>
      <c r="BV5" s="226"/>
      <c r="BW5" s="226"/>
      <c r="BX5" s="226"/>
      <c r="BY5" s="226"/>
      <c r="BZ5" s="226"/>
      <c r="CA5" s="226"/>
      <c r="CB5" s="226"/>
      <c r="CC5" s="226"/>
      <c r="CD5" s="226"/>
      <c r="CE5" s="226"/>
      <c r="CF5" s="226"/>
      <c r="CG5" s="226"/>
      <c r="CH5" s="226"/>
      <c r="CI5" s="226"/>
      <c r="CJ5" s="226"/>
      <c r="CK5" s="226"/>
      <c r="CL5" s="226"/>
      <c r="CM5" s="226"/>
      <c r="CN5" s="226"/>
      <c r="CO5" s="226"/>
      <c r="CP5" s="226"/>
      <c r="CQ5" s="226"/>
    </row>
    <row r="6" spans="1:58" ht="3.75" customHeight="1" thickBot="1">
      <c r="A6" s="415"/>
      <c r="B6" s="235"/>
      <c r="C6" s="236"/>
      <c r="D6" s="236"/>
      <c r="E6" s="236"/>
      <c r="F6" s="236"/>
      <c r="G6" s="236"/>
      <c r="H6" s="236"/>
      <c r="I6" s="236"/>
      <c r="J6" s="236"/>
      <c r="K6" s="236"/>
      <c r="M6" s="236"/>
      <c r="N6" s="236"/>
      <c r="O6" s="236"/>
      <c r="P6" s="236"/>
      <c r="AQ6" s="237"/>
      <c r="AR6" s="238"/>
      <c r="AS6" s="238"/>
      <c r="AT6" s="238"/>
      <c r="AU6" s="238"/>
      <c r="BB6" s="820"/>
      <c r="BC6" s="820"/>
      <c r="BF6" s="240"/>
    </row>
    <row r="7" spans="1:58" ht="12.75" customHeight="1" thickBot="1">
      <c r="A7" s="415"/>
      <c r="B7" s="821" t="s">
        <v>170</v>
      </c>
      <c r="C7" s="822"/>
      <c r="D7" s="822"/>
      <c r="E7" s="822"/>
      <c r="F7" s="822"/>
      <c r="G7" s="822"/>
      <c r="H7" s="822"/>
      <c r="I7" s="822"/>
      <c r="J7" s="822"/>
      <c r="K7" s="822"/>
      <c r="L7" s="822"/>
      <c r="M7" s="822"/>
      <c r="N7" s="822"/>
      <c r="O7" s="822"/>
      <c r="P7" s="822"/>
      <c r="Q7" s="822"/>
      <c r="R7" s="822"/>
      <c r="S7" s="822"/>
      <c r="T7" s="822"/>
      <c r="U7" s="822"/>
      <c r="V7" s="822"/>
      <c r="W7" s="822"/>
      <c r="X7" s="822"/>
      <c r="Y7" s="822"/>
      <c r="Z7" s="822"/>
      <c r="AA7" s="822"/>
      <c r="AB7" s="822"/>
      <c r="AC7" s="822"/>
      <c r="AD7" s="822"/>
      <c r="AE7" s="822"/>
      <c r="AF7" s="823"/>
      <c r="AG7" s="823"/>
      <c r="AH7" s="822"/>
      <c r="AI7" s="822"/>
      <c r="AJ7" s="822"/>
      <c r="AK7" s="822"/>
      <c r="AL7" s="822"/>
      <c r="AM7" s="822"/>
      <c r="AN7" s="822"/>
      <c r="AO7" s="822"/>
      <c r="AP7" s="822"/>
      <c r="AQ7" s="824"/>
      <c r="AR7" s="238"/>
      <c r="AS7" s="238"/>
      <c r="AT7" s="238"/>
      <c r="AU7" s="238"/>
      <c r="BB7" s="239"/>
      <c r="BC7" s="239"/>
      <c r="BF7" s="240"/>
    </row>
    <row r="8" spans="1:95" ht="12.75" customHeight="1">
      <c r="A8" s="415">
        <v>32</v>
      </c>
      <c r="B8" s="241" t="s">
        <v>29</v>
      </c>
      <c r="C8" s="242"/>
      <c r="D8" s="242"/>
      <c r="E8" s="242"/>
      <c r="F8" s="242"/>
      <c r="G8" s="242"/>
      <c r="H8" s="242"/>
      <c r="I8" s="242"/>
      <c r="J8" s="242"/>
      <c r="K8" s="242"/>
      <c r="L8" s="242"/>
      <c r="M8" s="242"/>
      <c r="N8" s="242"/>
      <c r="O8" s="242"/>
      <c r="P8" s="242"/>
      <c r="Q8" s="242"/>
      <c r="R8" s="242"/>
      <c r="S8" s="242"/>
      <c r="T8" s="242"/>
      <c r="U8" s="242"/>
      <c r="V8" s="242"/>
      <c r="W8" s="242"/>
      <c r="X8" s="242"/>
      <c r="Y8" s="242"/>
      <c r="Z8" s="242"/>
      <c r="AA8" s="242"/>
      <c r="AB8" s="242"/>
      <c r="AC8" s="242"/>
      <c r="AD8" s="242"/>
      <c r="AE8" s="242"/>
      <c r="AF8" s="852">
        <v>2</v>
      </c>
      <c r="AG8" s="853"/>
      <c r="AH8" s="773">
        <f>VLOOKUP(A8,'3o AN'!$A$37:$J$5138,9,FALSE)</f>
        <v>0</v>
      </c>
      <c r="AI8" s="773"/>
      <c r="AJ8" s="773"/>
      <c r="AK8" s="773"/>
      <c r="AL8" s="773"/>
      <c r="AM8" s="773"/>
      <c r="AN8" s="773"/>
      <c r="AO8" s="773"/>
      <c r="AP8" s="773"/>
      <c r="AQ8" s="774"/>
      <c r="AR8" s="243"/>
      <c r="AS8" s="243"/>
      <c r="AX8" s="240"/>
      <c r="BB8" s="820"/>
      <c r="BC8" s="820"/>
      <c r="BD8" s="239"/>
      <c r="BH8" s="244"/>
      <c r="BI8" s="244"/>
      <c r="BJ8" s="244"/>
      <c r="BK8" s="244"/>
      <c r="BL8" s="244"/>
      <c r="BM8" s="244"/>
      <c r="BN8" s="244"/>
      <c r="BO8" s="244"/>
      <c r="BP8" s="244"/>
      <c r="BQ8" s="244"/>
      <c r="BR8" s="244"/>
      <c r="BS8" s="244"/>
      <c r="BT8" s="244"/>
      <c r="BU8" s="244"/>
      <c r="BV8" s="244"/>
      <c r="BW8" s="244"/>
      <c r="BX8" s="244"/>
      <c r="BY8" s="244"/>
      <c r="BZ8" s="244"/>
      <c r="CA8" s="244"/>
      <c r="CB8" s="244"/>
      <c r="CC8" s="244"/>
      <c r="CD8" s="244"/>
      <c r="CE8" s="244"/>
      <c r="CF8" s="244"/>
      <c r="CG8" s="244"/>
      <c r="CH8" s="244"/>
      <c r="CI8" s="244"/>
      <c r="CJ8" s="244"/>
      <c r="CK8" s="244"/>
      <c r="CL8" s="244"/>
      <c r="CM8" s="244"/>
      <c r="CN8" s="244"/>
      <c r="CO8" s="244"/>
      <c r="CP8" s="244"/>
      <c r="CQ8" s="244"/>
    </row>
    <row r="9" spans="1:56" s="244" customFormat="1" ht="12.75" customHeight="1" thickBot="1">
      <c r="A9" s="415">
        <v>33</v>
      </c>
      <c r="B9" s="632" t="s">
        <v>165</v>
      </c>
      <c r="C9" s="633"/>
      <c r="D9" s="633"/>
      <c r="E9" s="633"/>
      <c r="F9" s="633"/>
      <c r="G9" s="633"/>
      <c r="H9" s="633"/>
      <c r="I9" s="633"/>
      <c r="J9" s="633"/>
      <c r="K9" s="633"/>
      <c r="L9" s="633"/>
      <c r="M9" s="633"/>
      <c r="N9" s="633"/>
      <c r="O9" s="633"/>
      <c r="P9" s="633"/>
      <c r="Q9" s="633"/>
      <c r="R9" s="633"/>
      <c r="S9" s="633"/>
      <c r="T9" s="633"/>
      <c r="U9" s="633"/>
      <c r="V9" s="633"/>
      <c r="W9" s="633"/>
      <c r="X9" s="633"/>
      <c r="Y9" s="633"/>
      <c r="Z9" s="633"/>
      <c r="AA9" s="633"/>
      <c r="AB9" s="633"/>
      <c r="AC9" s="633"/>
      <c r="AD9" s="633"/>
      <c r="AE9" s="633"/>
      <c r="AF9" s="854">
        <v>3</v>
      </c>
      <c r="AG9" s="855"/>
      <c r="AH9" s="781">
        <f>VLOOKUP(A9,'3o AN'!$A$37:$J$5138,10,FALSE)</f>
        <v>0</v>
      </c>
      <c r="AI9" s="781"/>
      <c r="AJ9" s="781"/>
      <c r="AK9" s="781"/>
      <c r="AL9" s="781"/>
      <c r="AM9" s="781"/>
      <c r="AN9" s="781"/>
      <c r="AO9" s="781"/>
      <c r="AP9" s="781"/>
      <c r="AQ9" s="782"/>
      <c r="AR9" s="245"/>
      <c r="AS9" s="245"/>
      <c r="AT9" s="245"/>
      <c r="AU9" s="245"/>
      <c r="AV9" s="245"/>
      <c r="AW9" s="246"/>
      <c r="AX9" s="246"/>
      <c r="AY9" s="246"/>
      <c r="AZ9" s="246"/>
      <c r="BA9" s="246"/>
      <c r="BB9" s="246"/>
      <c r="BC9" s="246"/>
      <c r="BD9" s="247"/>
    </row>
    <row r="10" spans="1:55" s="244" customFormat="1" ht="12.75" customHeight="1" thickBot="1">
      <c r="A10" s="415">
        <v>34</v>
      </c>
      <c r="B10" s="792" t="s">
        <v>167</v>
      </c>
      <c r="C10" s="793"/>
      <c r="D10" s="793"/>
      <c r="E10" s="793"/>
      <c r="F10" s="793"/>
      <c r="G10" s="793"/>
      <c r="H10" s="793"/>
      <c r="I10" s="793"/>
      <c r="J10" s="793"/>
      <c r="K10" s="793"/>
      <c r="L10" s="793"/>
      <c r="M10" s="793"/>
      <c r="N10" s="793"/>
      <c r="O10" s="793"/>
      <c r="P10" s="793"/>
      <c r="Q10" s="793"/>
      <c r="R10" s="793"/>
      <c r="S10" s="793"/>
      <c r="T10" s="793"/>
      <c r="U10" s="793"/>
      <c r="V10" s="793"/>
      <c r="W10" s="793"/>
      <c r="X10" s="793"/>
      <c r="Y10" s="793"/>
      <c r="Z10" s="793"/>
      <c r="AA10" s="793"/>
      <c r="AB10" s="793"/>
      <c r="AC10" s="793"/>
      <c r="AD10" s="793"/>
      <c r="AE10" s="793"/>
      <c r="AF10" s="793"/>
      <c r="AG10" s="793"/>
      <c r="AH10" s="771">
        <f>+AH8-AH9</f>
        <v>0</v>
      </c>
      <c r="AI10" s="771"/>
      <c r="AJ10" s="771"/>
      <c r="AK10" s="771"/>
      <c r="AL10" s="771"/>
      <c r="AM10" s="771"/>
      <c r="AN10" s="771"/>
      <c r="AO10" s="771"/>
      <c r="AP10" s="771"/>
      <c r="AQ10" s="772"/>
      <c r="AR10" s="245"/>
      <c r="AS10" s="245"/>
      <c r="AT10" s="245"/>
      <c r="AU10" s="245"/>
      <c r="AV10" s="245"/>
      <c r="AW10" s="246"/>
      <c r="AX10" s="246"/>
      <c r="AY10" s="246"/>
      <c r="AZ10" s="246"/>
      <c r="BA10" s="246"/>
      <c r="BB10" s="246"/>
      <c r="BC10" s="246"/>
    </row>
    <row r="11" spans="1:55" s="252" customFormat="1" ht="3.75" customHeight="1" thickBot="1">
      <c r="A11" s="415"/>
      <c r="B11" s="248"/>
      <c r="C11" s="248"/>
      <c r="D11" s="248"/>
      <c r="E11" s="248"/>
      <c r="F11" s="248"/>
      <c r="G11" s="248"/>
      <c r="H11" s="248"/>
      <c r="I11" s="248"/>
      <c r="J11" s="248"/>
      <c r="K11" s="248"/>
      <c r="L11" s="248"/>
      <c r="M11" s="248"/>
      <c r="N11" s="248"/>
      <c r="O11" s="248"/>
      <c r="P11" s="248"/>
      <c r="Q11" s="248"/>
      <c r="R11" s="248"/>
      <c r="S11" s="248"/>
      <c r="T11" s="248"/>
      <c r="U11" s="248"/>
      <c r="V11" s="248"/>
      <c r="W11" s="248"/>
      <c r="X11" s="248"/>
      <c r="Y11" s="248"/>
      <c r="Z11" s="248"/>
      <c r="AA11" s="248"/>
      <c r="AB11" s="248"/>
      <c r="AC11" s="248"/>
      <c r="AD11" s="248"/>
      <c r="AE11" s="248"/>
      <c r="AF11" s="311"/>
      <c r="AG11" s="311"/>
      <c r="AH11" s="249"/>
      <c r="AI11" s="249"/>
      <c r="AJ11" s="249"/>
      <c r="AK11" s="249"/>
      <c r="AL11" s="249"/>
      <c r="AM11" s="249"/>
      <c r="AN11" s="249"/>
      <c r="AO11" s="249"/>
      <c r="AP11" s="249"/>
      <c r="AQ11" s="249"/>
      <c r="AR11" s="250"/>
      <c r="AS11" s="250"/>
      <c r="AT11" s="250"/>
      <c r="AU11" s="250"/>
      <c r="AV11" s="250"/>
      <c r="AW11" s="251"/>
      <c r="AX11" s="251"/>
      <c r="AY11" s="251"/>
      <c r="AZ11" s="251"/>
      <c r="BA11" s="251"/>
      <c r="BB11" s="251"/>
      <c r="BC11" s="251"/>
    </row>
    <row r="12" spans="1:55" s="252" customFormat="1" ht="12.75" customHeight="1" thickBot="1">
      <c r="A12" s="415"/>
      <c r="B12" s="798" t="s">
        <v>171</v>
      </c>
      <c r="C12" s="799"/>
      <c r="D12" s="799"/>
      <c r="E12" s="799"/>
      <c r="F12" s="799"/>
      <c r="G12" s="799"/>
      <c r="H12" s="799"/>
      <c r="I12" s="799"/>
      <c r="J12" s="799"/>
      <c r="K12" s="799"/>
      <c r="L12" s="799"/>
      <c r="M12" s="799"/>
      <c r="N12" s="799"/>
      <c r="O12" s="799"/>
      <c r="P12" s="799"/>
      <c r="Q12" s="799"/>
      <c r="R12" s="799"/>
      <c r="S12" s="799"/>
      <c r="T12" s="799"/>
      <c r="U12" s="799"/>
      <c r="V12" s="799"/>
      <c r="W12" s="799"/>
      <c r="X12" s="799"/>
      <c r="Y12" s="799"/>
      <c r="Z12" s="799"/>
      <c r="AA12" s="799"/>
      <c r="AB12" s="799"/>
      <c r="AC12" s="799"/>
      <c r="AD12" s="799"/>
      <c r="AE12" s="799"/>
      <c r="AF12" s="799"/>
      <c r="AG12" s="799"/>
      <c r="AH12" s="799"/>
      <c r="AI12" s="799"/>
      <c r="AJ12" s="799"/>
      <c r="AK12" s="799"/>
      <c r="AL12" s="799"/>
      <c r="AM12" s="799"/>
      <c r="AN12" s="799"/>
      <c r="AO12" s="799"/>
      <c r="AP12" s="799"/>
      <c r="AQ12" s="800"/>
      <c r="AR12" s="250"/>
      <c r="AS12" s="250"/>
      <c r="AT12" s="250"/>
      <c r="AU12" s="250"/>
      <c r="AV12" s="250"/>
      <c r="AW12" s="251"/>
      <c r="AX12" s="251"/>
      <c r="AY12" s="251"/>
      <c r="AZ12" s="251"/>
      <c r="BA12" s="251"/>
      <c r="BB12" s="251"/>
      <c r="BC12" s="251"/>
    </row>
    <row r="13" spans="1:55" s="244" customFormat="1" ht="12.75" customHeight="1">
      <c r="A13" s="415">
        <v>35</v>
      </c>
      <c r="B13" s="628" t="s">
        <v>168</v>
      </c>
      <c r="C13" s="629"/>
      <c r="D13" s="629"/>
      <c r="E13" s="629"/>
      <c r="F13" s="629"/>
      <c r="G13" s="629"/>
      <c r="H13" s="629"/>
      <c r="I13" s="629"/>
      <c r="J13" s="629"/>
      <c r="K13" s="629"/>
      <c r="L13" s="629"/>
      <c r="M13" s="629"/>
      <c r="N13" s="629"/>
      <c r="O13" s="629"/>
      <c r="P13" s="629"/>
      <c r="Q13" s="629"/>
      <c r="R13" s="629"/>
      <c r="S13" s="629"/>
      <c r="T13" s="629"/>
      <c r="U13" s="629"/>
      <c r="V13" s="629"/>
      <c r="W13" s="629"/>
      <c r="X13" s="629"/>
      <c r="Y13" s="629"/>
      <c r="Z13" s="629"/>
      <c r="AA13" s="629"/>
      <c r="AB13" s="629"/>
      <c r="AC13" s="629"/>
      <c r="AD13" s="629"/>
      <c r="AE13" s="629"/>
      <c r="AF13" s="794">
        <v>4</v>
      </c>
      <c r="AG13" s="795"/>
      <c r="AH13" s="773">
        <f>VLOOKUP(A13,'3o AN'!$A$37:$J$5143,9,FALSE)</f>
        <v>0</v>
      </c>
      <c r="AI13" s="773"/>
      <c r="AJ13" s="773"/>
      <c r="AK13" s="773"/>
      <c r="AL13" s="773"/>
      <c r="AM13" s="773"/>
      <c r="AN13" s="773"/>
      <c r="AO13" s="773"/>
      <c r="AP13" s="773"/>
      <c r="AQ13" s="774"/>
      <c r="AR13" s="245"/>
      <c r="AS13" s="245"/>
      <c r="AT13" s="245"/>
      <c r="AU13" s="245"/>
      <c r="AV13" s="245"/>
      <c r="AW13" s="246"/>
      <c r="AX13" s="246"/>
      <c r="AY13" s="246"/>
      <c r="AZ13" s="246"/>
      <c r="BA13" s="246"/>
      <c r="BB13" s="246"/>
      <c r="BC13" s="246"/>
    </row>
    <row r="14" spans="1:56" s="244" customFormat="1" ht="12.75" customHeight="1">
      <c r="A14" s="415">
        <v>36</v>
      </c>
      <c r="B14" s="300" t="s">
        <v>40</v>
      </c>
      <c r="C14" s="301"/>
      <c r="D14" s="301"/>
      <c r="E14" s="301"/>
      <c r="F14" s="301"/>
      <c r="G14" s="301"/>
      <c r="H14" s="301"/>
      <c r="I14" s="301"/>
      <c r="J14" s="301"/>
      <c r="K14" s="301"/>
      <c r="L14" s="301"/>
      <c r="M14" s="301"/>
      <c r="N14" s="301"/>
      <c r="O14" s="301"/>
      <c r="P14" s="301"/>
      <c r="Q14" s="301"/>
      <c r="R14" s="301"/>
      <c r="S14" s="301"/>
      <c r="T14" s="301"/>
      <c r="U14" s="301"/>
      <c r="V14" s="301"/>
      <c r="W14" s="301"/>
      <c r="X14" s="301"/>
      <c r="Y14" s="301"/>
      <c r="Z14" s="301"/>
      <c r="AA14" s="301"/>
      <c r="AB14" s="301"/>
      <c r="AC14" s="301"/>
      <c r="AD14" s="301"/>
      <c r="AE14" s="301"/>
      <c r="AF14" s="796">
        <v>5</v>
      </c>
      <c r="AG14" s="797"/>
      <c r="AH14" s="773">
        <f>VLOOKUP(A14,'3o AN'!$A$37:$J$5143,9,FALSE)</f>
        <v>0</v>
      </c>
      <c r="AI14" s="773"/>
      <c r="AJ14" s="773"/>
      <c r="AK14" s="773"/>
      <c r="AL14" s="773"/>
      <c r="AM14" s="773"/>
      <c r="AN14" s="773"/>
      <c r="AO14" s="773"/>
      <c r="AP14" s="773"/>
      <c r="AQ14" s="774"/>
      <c r="AR14" s="245"/>
      <c r="AS14" s="245"/>
      <c r="AT14" s="245"/>
      <c r="AU14" s="245"/>
      <c r="AV14" s="245"/>
      <c r="AW14" s="246"/>
      <c r="AX14" s="246"/>
      <c r="AY14" s="246"/>
      <c r="AZ14" s="246"/>
      <c r="BA14" s="246"/>
      <c r="BB14" s="246"/>
      <c r="BC14" s="246"/>
      <c r="BD14" s="247"/>
    </row>
    <row r="15" spans="1:56" s="244" customFormat="1" ht="12.75" customHeight="1">
      <c r="A15" s="415">
        <v>37</v>
      </c>
      <c r="B15" s="300" t="s">
        <v>41</v>
      </c>
      <c r="C15" s="301"/>
      <c r="D15" s="301"/>
      <c r="E15" s="301"/>
      <c r="F15" s="301"/>
      <c r="G15" s="301"/>
      <c r="H15" s="301"/>
      <c r="I15" s="301"/>
      <c r="J15" s="301"/>
      <c r="K15" s="301"/>
      <c r="L15" s="301"/>
      <c r="M15" s="301"/>
      <c r="N15" s="301"/>
      <c r="O15" s="301"/>
      <c r="P15" s="301"/>
      <c r="Q15" s="301"/>
      <c r="R15" s="301"/>
      <c r="S15" s="301"/>
      <c r="T15" s="301"/>
      <c r="U15" s="301"/>
      <c r="V15" s="301"/>
      <c r="W15" s="301"/>
      <c r="X15" s="301"/>
      <c r="Y15" s="301"/>
      <c r="Z15" s="301"/>
      <c r="AA15" s="301"/>
      <c r="AB15" s="301"/>
      <c r="AC15" s="301"/>
      <c r="AD15" s="301"/>
      <c r="AE15" s="301"/>
      <c r="AF15" s="796">
        <v>6</v>
      </c>
      <c r="AG15" s="797"/>
      <c r="AH15" s="773">
        <f>VLOOKUP(A15,'3o AN'!$A$37:$J$5143,9,FALSE)</f>
        <v>0</v>
      </c>
      <c r="AI15" s="773"/>
      <c r="AJ15" s="773"/>
      <c r="AK15" s="773"/>
      <c r="AL15" s="773"/>
      <c r="AM15" s="773"/>
      <c r="AN15" s="773"/>
      <c r="AO15" s="773"/>
      <c r="AP15" s="773"/>
      <c r="AQ15" s="774"/>
      <c r="AR15" s="245"/>
      <c r="AS15" s="245"/>
      <c r="AT15" s="245"/>
      <c r="AU15" s="245"/>
      <c r="AV15" s="245"/>
      <c r="AW15" s="246"/>
      <c r="AX15" s="246"/>
      <c r="AY15" s="246"/>
      <c r="AZ15" s="246"/>
      <c r="BA15" s="246"/>
      <c r="BB15" s="246"/>
      <c r="BC15" s="246"/>
      <c r="BD15" s="247"/>
    </row>
    <row r="16" spans="1:56" s="244" customFormat="1" ht="12.75" customHeight="1">
      <c r="A16" s="415">
        <v>38</v>
      </c>
      <c r="B16" s="300" t="s">
        <v>42</v>
      </c>
      <c r="C16" s="301"/>
      <c r="D16" s="301"/>
      <c r="E16" s="301"/>
      <c r="F16" s="301"/>
      <c r="G16" s="301"/>
      <c r="H16" s="301"/>
      <c r="I16" s="301"/>
      <c r="J16" s="301"/>
      <c r="K16" s="301"/>
      <c r="L16" s="301"/>
      <c r="M16" s="301"/>
      <c r="N16" s="301"/>
      <c r="O16" s="301"/>
      <c r="P16" s="301"/>
      <c r="Q16" s="301"/>
      <c r="R16" s="301"/>
      <c r="S16" s="301"/>
      <c r="T16" s="301"/>
      <c r="U16" s="301"/>
      <c r="V16" s="301"/>
      <c r="W16" s="301"/>
      <c r="X16" s="301"/>
      <c r="Y16" s="301"/>
      <c r="Z16" s="301"/>
      <c r="AA16" s="301"/>
      <c r="AB16" s="301"/>
      <c r="AC16" s="301"/>
      <c r="AD16" s="301"/>
      <c r="AE16" s="301"/>
      <c r="AF16" s="796">
        <v>7</v>
      </c>
      <c r="AG16" s="797"/>
      <c r="AH16" s="773">
        <f>VLOOKUP(A16,'3o AN'!$A$37:$J$5143,9,FALSE)</f>
        <v>0</v>
      </c>
      <c r="AI16" s="773"/>
      <c r="AJ16" s="773"/>
      <c r="AK16" s="773"/>
      <c r="AL16" s="773"/>
      <c r="AM16" s="773"/>
      <c r="AN16" s="773"/>
      <c r="AO16" s="773"/>
      <c r="AP16" s="773"/>
      <c r="AQ16" s="774"/>
      <c r="AR16" s="245"/>
      <c r="AS16" s="245"/>
      <c r="AT16" s="245"/>
      <c r="AU16" s="245"/>
      <c r="AV16" s="245"/>
      <c r="AW16" s="246"/>
      <c r="AX16" s="246"/>
      <c r="AY16" s="246"/>
      <c r="AZ16" s="246"/>
      <c r="BA16" s="246"/>
      <c r="BB16" s="246"/>
      <c r="BC16" s="246"/>
      <c r="BD16" s="247"/>
    </row>
    <row r="17" spans="1:56" s="244" customFormat="1" ht="12.75" customHeight="1">
      <c r="A17" s="415">
        <v>39</v>
      </c>
      <c r="B17" s="300" t="s">
        <v>169</v>
      </c>
      <c r="C17" s="301"/>
      <c r="D17" s="301"/>
      <c r="E17" s="301"/>
      <c r="F17" s="301"/>
      <c r="G17" s="301"/>
      <c r="H17" s="301"/>
      <c r="I17" s="301"/>
      <c r="J17" s="301"/>
      <c r="K17" s="301"/>
      <c r="L17" s="301"/>
      <c r="M17" s="301"/>
      <c r="N17" s="301"/>
      <c r="O17" s="301"/>
      <c r="P17" s="301"/>
      <c r="Q17" s="301"/>
      <c r="R17" s="301"/>
      <c r="S17" s="301"/>
      <c r="T17" s="301"/>
      <c r="U17" s="301"/>
      <c r="V17" s="301"/>
      <c r="W17" s="301"/>
      <c r="X17" s="301"/>
      <c r="Y17" s="301"/>
      <c r="Z17" s="301"/>
      <c r="AA17" s="301"/>
      <c r="AB17" s="301"/>
      <c r="AC17" s="301"/>
      <c r="AD17" s="301"/>
      <c r="AE17" s="301"/>
      <c r="AF17" s="801"/>
      <c r="AG17" s="802"/>
      <c r="AH17" s="773">
        <f>SUM(AH13:AQ16)</f>
        <v>0</v>
      </c>
      <c r="AI17" s="773"/>
      <c r="AJ17" s="773"/>
      <c r="AK17" s="773"/>
      <c r="AL17" s="773"/>
      <c r="AM17" s="773"/>
      <c r="AN17" s="773"/>
      <c r="AO17" s="773"/>
      <c r="AP17" s="773"/>
      <c r="AQ17" s="774"/>
      <c r="AR17" s="245"/>
      <c r="AS17" s="245"/>
      <c r="AT17" s="245"/>
      <c r="AU17" s="245"/>
      <c r="AV17" s="245"/>
      <c r="AW17" s="246"/>
      <c r="AX17" s="246"/>
      <c r="AY17" s="246"/>
      <c r="AZ17" s="246"/>
      <c r="BA17" s="246"/>
      <c r="BB17" s="246"/>
      <c r="BC17" s="246"/>
      <c r="BD17" s="247"/>
    </row>
    <row r="18" spans="1:56" s="244" customFormat="1" ht="12.75" customHeight="1" thickBot="1">
      <c r="A18" s="415">
        <v>40</v>
      </c>
      <c r="B18" s="634" t="s">
        <v>43</v>
      </c>
      <c r="C18" s="635"/>
      <c r="D18" s="635"/>
      <c r="E18" s="635"/>
      <c r="F18" s="635"/>
      <c r="G18" s="635"/>
      <c r="H18" s="635"/>
      <c r="I18" s="635"/>
      <c r="J18" s="635"/>
      <c r="K18" s="635"/>
      <c r="L18" s="635"/>
      <c r="M18" s="635"/>
      <c r="N18" s="635"/>
      <c r="O18" s="635"/>
      <c r="P18" s="635"/>
      <c r="Q18" s="635"/>
      <c r="R18" s="635"/>
      <c r="S18" s="635"/>
      <c r="T18" s="635"/>
      <c r="U18" s="635"/>
      <c r="V18" s="635"/>
      <c r="W18" s="635"/>
      <c r="X18" s="635"/>
      <c r="Y18" s="635"/>
      <c r="Z18" s="635"/>
      <c r="AA18" s="635"/>
      <c r="AB18" s="635"/>
      <c r="AC18" s="635"/>
      <c r="AD18" s="635"/>
      <c r="AE18" s="635"/>
      <c r="AF18" s="812">
        <v>8</v>
      </c>
      <c r="AG18" s="813"/>
      <c r="AH18" s="781">
        <f>VLOOKUP(A18,'3o AN'!$A$37:$J$5143,9,FALSE)</f>
        <v>0</v>
      </c>
      <c r="AI18" s="781"/>
      <c r="AJ18" s="781"/>
      <c r="AK18" s="781"/>
      <c r="AL18" s="781"/>
      <c r="AM18" s="781"/>
      <c r="AN18" s="781"/>
      <c r="AO18" s="781"/>
      <c r="AP18" s="781"/>
      <c r="AQ18" s="782"/>
      <c r="AR18" s="245"/>
      <c r="AS18" s="245"/>
      <c r="AT18" s="245"/>
      <c r="AU18" s="245"/>
      <c r="AV18" s="245"/>
      <c r="AW18" s="246"/>
      <c r="AX18" s="246"/>
      <c r="AY18" s="246"/>
      <c r="AZ18" s="246"/>
      <c r="BA18" s="246"/>
      <c r="BB18" s="246"/>
      <c r="BC18" s="246"/>
      <c r="BD18" s="247"/>
    </row>
    <row r="19" spans="1:56" s="244" customFormat="1" ht="12.75" customHeight="1" thickBot="1">
      <c r="A19" s="415">
        <v>41</v>
      </c>
      <c r="B19" s="636" t="s">
        <v>231</v>
      </c>
      <c r="C19" s="637"/>
      <c r="D19" s="637"/>
      <c r="E19" s="637"/>
      <c r="F19" s="637"/>
      <c r="G19" s="637"/>
      <c r="H19" s="637"/>
      <c r="I19" s="637"/>
      <c r="J19" s="637"/>
      <c r="K19" s="637"/>
      <c r="L19" s="637"/>
      <c r="M19" s="637"/>
      <c r="N19" s="637"/>
      <c r="O19" s="637"/>
      <c r="P19" s="637"/>
      <c r="Q19" s="637"/>
      <c r="R19" s="637"/>
      <c r="S19" s="637"/>
      <c r="T19" s="637"/>
      <c r="U19" s="637"/>
      <c r="V19" s="637"/>
      <c r="W19" s="637"/>
      <c r="X19" s="637"/>
      <c r="Y19" s="637"/>
      <c r="Z19" s="637"/>
      <c r="AA19" s="637"/>
      <c r="AB19" s="637"/>
      <c r="AC19" s="637"/>
      <c r="AD19" s="637"/>
      <c r="AE19" s="637"/>
      <c r="AF19" s="814"/>
      <c r="AG19" s="815"/>
      <c r="AH19" s="771">
        <f>+AH17-AH18</f>
        <v>0</v>
      </c>
      <c r="AI19" s="771"/>
      <c r="AJ19" s="771"/>
      <c r="AK19" s="771"/>
      <c r="AL19" s="771"/>
      <c r="AM19" s="771"/>
      <c r="AN19" s="771"/>
      <c r="AO19" s="771"/>
      <c r="AP19" s="771"/>
      <c r="AQ19" s="772"/>
      <c r="AR19" s="245"/>
      <c r="AS19" s="245"/>
      <c r="AT19" s="245"/>
      <c r="AU19" s="245"/>
      <c r="AV19" s="245"/>
      <c r="AW19" s="246"/>
      <c r="AX19" s="246"/>
      <c r="AY19" s="246"/>
      <c r="AZ19" s="246"/>
      <c r="BA19" s="246"/>
      <c r="BB19" s="246"/>
      <c r="BC19" s="246"/>
      <c r="BD19" s="247"/>
    </row>
    <row r="20" spans="1:55" s="252" customFormat="1" ht="3.75" customHeight="1" thickBot="1">
      <c r="A20" s="415"/>
      <c r="B20" s="248"/>
      <c r="C20" s="248"/>
      <c r="D20" s="248"/>
      <c r="E20" s="248"/>
      <c r="F20" s="248"/>
      <c r="G20" s="248"/>
      <c r="H20" s="248"/>
      <c r="I20" s="248"/>
      <c r="J20" s="248"/>
      <c r="K20" s="248"/>
      <c r="L20" s="248"/>
      <c r="M20" s="248"/>
      <c r="N20" s="248"/>
      <c r="O20" s="248"/>
      <c r="P20" s="248"/>
      <c r="Q20" s="248"/>
      <c r="R20" s="248"/>
      <c r="S20" s="248"/>
      <c r="T20" s="248"/>
      <c r="U20" s="248"/>
      <c r="V20" s="248"/>
      <c r="W20" s="248"/>
      <c r="X20" s="248"/>
      <c r="Y20" s="248"/>
      <c r="Z20" s="248"/>
      <c r="AA20" s="248"/>
      <c r="AB20" s="248"/>
      <c r="AC20" s="248"/>
      <c r="AD20" s="248"/>
      <c r="AE20" s="248"/>
      <c r="AF20" s="311"/>
      <c r="AG20" s="311"/>
      <c r="AH20" s="249"/>
      <c r="AI20" s="249"/>
      <c r="AJ20" s="249"/>
      <c r="AK20" s="249"/>
      <c r="AL20" s="249"/>
      <c r="AM20" s="249"/>
      <c r="AN20" s="249"/>
      <c r="AO20" s="249"/>
      <c r="AP20" s="249"/>
      <c r="AQ20" s="249"/>
      <c r="AR20" s="250"/>
      <c r="AS20" s="250"/>
      <c r="AT20" s="250"/>
      <c r="AU20" s="250"/>
      <c r="AV20" s="250"/>
      <c r="AW20" s="251"/>
      <c r="AX20" s="251"/>
      <c r="AY20" s="251"/>
      <c r="AZ20" s="251"/>
      <c r="BA20" s="251"/>
      <c r="BB20" s="251"/>
      <c r="BC20" s="251"/>
    </row>
    <row r="21" spans="1:56" s="252" customFormat="1" ht="12.75" customHeight="1" thickBot="1">
      <c r="A21" s="415"/>
      <c r="B21" s="808" t="s">
        <v>173</v>
      </c>
      <c r="C21" s="809"/>
      <c r="D21" s="809"/>
      <c r="E21" s="809"/>
      <c r="F21" s="809"/>
      <c r="G21" s="809"/>
      <c r="H21" s="809"/>
      <c r="I21" s="809"/>
      <c r="J21" s="809"/>
      <c r="K21" s="809"/>
      <c r="L21" s="809"/>
      <c r="M21" s="809"/>
      <c r="N21" s="809"/>
      <c r="O21" s="809"/>
      <c r="P21" s="809"/>
      <c r="Q21" s="809"/>
      <c r="R21" s="809"/>
      <c r="S21" s="809"/>
      <c r="T21" s="809"/>
      <c r="U21" s="809"/>
      <c r="V21" s="809"/>
      <c r="W21" s="809"/>
      <c r="X21" s="809"/>
      <c r="Y21" s="809"/>
      <c r="Z21" s="809"/>
      <c r="AA21" s="809"/>
      <c r="AB21" s="809"/>
      <c r="AC21" s="809"/>
      <c r="AD21" s="809"/>
      <c r="AE21" s="809"/>
      <c r="AF21" s="810"/>
      <c r="AG21" s="810"/>
      <c r="AH21" s="809"/>
      <c r="AI21" s="809"/>
      <c r="AJ21" s="809"/>
      <c r="AK21" s="809"/>
      <c r="AL21" s="809"/>
      <c r="AM21" s="809"/>
      <c r="AN21" s="809"/>
      <c r="AO21" s="809"/>
      <c r="AP21" s="809"/>
      <c r="AQ21" s="811"/>
      <c r="AR21" s="250"/>
      <c r="AS21" s="250"/>
      <c r="AT21" s="250"/>
      <c r="AU21" s="250"/>
      <c r="AV21" s="250"/>
      <c r="AW21" s="251"/>
      <c r="AX21" s="251"/>
      <c r="AY21" s="251"/>
      <c r="AZ21" s="251"/>
      <c r="BA21" s="251"/>
      <c r="BB21" s="251"/>
      <c r="BC21" s="251"/>
      <c r="BD21" s="253"/>
    </row>
    <row r="22" spans="1:56" s="244" customFormat="1" ht="12.75" customHeight="1">
      <c r="A22" s="415">
        <v>42</v>
      </c>
      <c r="B22" s="302" t="s">
        <v>45</v>
      </c>
      <c r="C22" s="303"/>
      <c r="D22" s="303"/>
      <c r="E22" s="303"/>
      <c r="F22" s="303"/>
      <c r="G22" s="303"/>
      <c r="H22" s="303"/>
      <c r="I22" s="303"/>
      <c r="J22" s="303"/>
      <c r="K22" s="303"/>
      <c r="L22" s="303"/>
      <c r="M22" s="303"/>
      <c r="N22" s="303"/>
      <c r="O22" s="303"/>
      <c r="P22" s="303"/>
      <c r="Q22" s="303"/>
      <c r="R22" s="303"/>
      <c r="S22" s="303"/>
      <c r="T22" s="303"/>
      <c r="U22" s="303"/>
      <c r="V22" s="303"/>
      <c r="W22" s="303"/>
      <c r="X22" s="303"/>
      <c r="Y22" s="303"/>
      <c r="Z22" s="303"/>
      <c r="AA22" s="303"/>
      <c r="AB22" s="303"/>
      <c r="AC22" s="303"/>
      <c r="AD22" s="303"/>
      <c r="AE22" s="303"/>
      <c r="AF22" s="816">
        <v>9</v>
      </c>
      <c r="AG22" s="817"/>
      <c r="AH22" s="773">
        <f>VLOOKUP(A22,'3o AN'!$A$37:$J$5143,9,FALSE)</f>
        <v>0</v>
      </c>
      <c r="AI22" s="773"/>
      <c r="AJ22" s="773"/>
      <c r="AK22" s="773"/>
      <c r="AL22" s="773"/>
      <c r="AM22" s="773"/>
      <c r="AN22" s="773"/>
      <c r="AO22" s="773"/>
      <c r="AP22" s="773"/>
      <c r="AQ22" s="774"/>
      <c r="AR22" s="245"/>
      <c r="AS22" s="245"/>
      <c r="AT22" s="245"/>
      <c r="AU22" s="245"/>
      <c r="AV22" s="245"/>
      <c r="AW22" s="246"/>
      <c r="AX22" s="246"/>
      <c r="AY22" s="246"/>
      <c r="AZ22" s="246"/>
      <c r="BA22" s="246"/>
      <c r="BB22" s="246"/>
      <c r="BC22" s="246"/>
      <c r="BD22" s="247"/>
    </row>
    <row r="23" spans="1:56" s="244" customFormat="1" ht="12.75" customHeight="1" thickBot="1">
      <c r="A23" s="415">
        <v>43</v>
      </c>
      <c r="B23" s="638" t="s">
        <v>46</v>
      </c>
      <c r="C23" s="639"/>
      <c r="D23" s="639"/>
      <c r="E23" s="639"/>
      <c r="F23" s="639"/>
      <c r="G23" s="639"/>
      <c r="H23" s="639"/>
      <c r="I23" s="639"/>
      <c r="J23" s="639"/>
      <c r="K23" s="639"/>
      <c r="L23" s="639"/>
      <c r="M23" s="639"/>
      <c r="N23" s="639"/>
      <c r="O23" s="639"/>
      <c r="P23" s="639"/>
      <c r="Q23" s="639"/>
      <c r="R23" s="639"/>
      <c r="S23" s="639"/>
      <c r="T23" s="639"/>
      <c r="U23" s="639"/>
      <c r="V23" s="639"/>
      <c r="W23" s="639"/>
      <c r="X23" s="639"/>
      <c r="Y23" s="639"/>
      <c r="Z23" s="639"/>
      <c r="AA23" s="639"/>
      <c r="AB23" s="639"/>
      <c r="AC23" s="639"/>
      <c r="AD23" s="639"/>
      <c r="AE23" s="639"/>
      <c r="AF23" s="818">
        <v>10</v>
      </c>
      <c r="AG23" s="819"/>
      <c r="AH23" s="781">
        <f>VLOOKUP(A23,'3o AN'!$A$37:$J$5143,9,FALSE)</f>
        <v>0</v>
      </c>
      <c r="AI23" s="781"/>
      <c r="AJ23" s="781"/>
      <c r="AK23" s="781"/>
      <c r="AL23" s="781"/>
      <c r="AM23" s="781"/>
      <c r="AN23" s="781"/>
      <c r="AO23" s="781"/>
      <c r="AP23" s="781"/>
      <c r="AQ23" s="782"/>
      <c r="AR23" s="245"/>
      <c r="AS23" s="245"/>
      <c r="AT23" s="245"/>
      <c r="AU23" s="245"/>
      <c r="AV23" s="245"/>
      <c r="AW23" s="246"/>
      <c r="AX23" s="246"/>
      <c r="AY23" s="246"/>
      <c r="AZ23" s="246"/>
      <c r="BA23" s="246"/>
      <c r="BB23" s="246"/>
      <c r="BC23" s="246"/>
      <c r="BD23" s="247"/>
    </row>
    <row r="24" spans="1:56" s="244" customFormat="1" ht="12.75" customHeight="1" thickBot="1">
      <c r="A24" s="415">
        <v>44</v>
      </c>
      <c r="B24" s="803" t="s">
        <v>232</v>
      </c>
      <c r="C24" s="804"/>
      <c r="D24" s="804"/>
      <c r="E24" s="804"/>
      <c r="F24" s="804"/>
      <c r="G24" s="804"/>
      <c r="H24" s="804"/>
      <c r="I24" s="804"/>
      <c r="J24" s="804"/>
      <c r="K24" s="804"/>
      <c r="L24" s="804"/>
      <c r="M24" s="804"/>
      <c r="N24" s="804"/>
      <c r="O24" s="804"/>
      <c r="P24" s="804"/>
      <c r="Q24" s="804"/>
      <c r="R24" s="804"/>
      <c r="S24" s="804"/>
      <c r="T24" s="804"/>
      <c r="U24" s="804"/>
      <c r="V24" s="804"/>
      <c r="W24" s="804"/>
      <c r="X24" s="804"/>
      <c r="Y24" s="804"/>
      <c r="Z24" s="804"/>
      <c r="AA24" s="804"/>
      <c r="AB24" s="804"/>
      <c r="AC24" s="804"/>
      <c r="AD24" s="804"/>
      <c r="AE24" s="804"/>
      <c r="AF24" s="804"/>
      <c r="AG24" s="804"/>
      <c r="AH24" s="771">
        <f>SUM(AH22:AQ23)</f>
        <v>0</v>
      </c>
      <c r="AI24" s="771"/>
      <c r="AJ24" s="771"/>
      <c r="AK24" s="771"/>
      <c r="AL24" s="771"/>
      <c r="AM24" s="771"/>
      <c r="AN24" s="771"/>
      <c r="AO24" s="771"/>
      <c r="AP24" s="771"/>
      <c r="AQ24" s="772"/>
      <c r="AR24" s="245"/>
      <c r="AS24" s="245"/>
      <c r="AT24" s="245"/>
      <c r="AU24" s="245"/>
      <c r="AV24" s="245"/>
      <c r="AW24" s="246"/>
      <c r="AX24" s="246"/>
      <c r="AY24" s="246"/>
      <c r="AZ24" s="246"/>
      <c r="BA24" s="246"/>
      <c r="BB24" s="246"/>
      <c r="BC24" s="246"/>
      <c r="BD24" s="247"/>
    </row>
    <row r="25" spans="1:56" s="244" customFormat="1" ht="3.75" customHeight="1" thickBot="1">
      <c r="A25" s="415"/>
      <c r="B25" s="254"/>
      <c r="C25" s="255"/>
      <c r="D25" s="255"/>
      <c r="E25" s="255"/>
      <c r="F25" s="255"/>
      <c r="G25" s="255"/>
      <c r="H25" s="255"/>
      <c r="I25" s="255"/>
      <c r="J25" s="255"/>
      <c r="K25" s="255"/>
      <c r="L25" s="255"/>
      <c r="M25" s="255"/>
      <c r="R25" s="247"/>
      <c r="S25" s="247"/>
      <c r="T25" s="247"/>
      <c r="U25" s="246"/>
      <c r="V25" s="246"/>
      <c r="W25" s="246"/>
      <c r="X25" s="246"/>
      <c r="Y25" s="246"/>
      <c r="Z25" s="246"/>
      <c r="AA25" s="246"/>
      <c r="AB25" s="256"/>
      <c r="AC25" s="256"/>
      <c r="AD25" s="256"/>
      <c r="AE25" s="256"/>
      <c r="AF25" s="312"/>
      <c r="AG25" s="312"/>
      <c r="AH25" s="257"/>
      <c r="AI25" s="257"/>
      <c r="AJ25" s="258"/>
      <c r="AK25" s="258"/>
      <c r="AL25" s="258"/>
      <c r="AM25" s="258"/>
      <c r="AN25" s="258"/>
      <c r="AO25" s="258"/>
      <c r="AP25" s="258"/>
      <c r="AQ25" s="258"/>
      <c r="AR25" s="245"/>
      <c r="AS25" s="245"/>
      <c r="AT25" s="245"/>
      <c r="AU25" s="245"/>
      <c r="AV25" s="245"/>
      <c r="AW25" s="246"/>
      <c r="AX25" s="246"/>
      <c r="AY25" s="246"/>
      <c r="AZ25" s="246"/>
      <c r="BA25" s="246"/>
      <c r="BB25" s="246"/>
      <c r="BC25" s="246"/>
      <c r="BD25" s="247"/>
    </row>
    <row r="26" spans="1:56" s="244" customFormat="1" ht="12.75" customHeight="1" thickBot="1">
      <c r="A26" s="415"/>
      <c r="B26" s="805" t="s">
        <v>174</v>
      </c>
      <c r="C26" s="806"/>
      <c r="D26" s="806"/>
      <c r="E26" s="806"/>
      <c r="F26" s="806"/>
      <c r="G26" s="806"/>
      <c r="H26" s="806"/>
      <c r="I26" s="806"/>
      <c r="J26" s="806"/>
      <c r="K26" s="806"/>
      <c r="L26" s="806"/>
      <c r="M26" s="806"/>
      <c r="N26" s="806"/>
      <c r="O26" s="806"/>
      <c r="P26" s="806"/>
      <c r="Q26" s="806"/>
      <c r="R26" s="806"/>
      <c r="S26" s="806"/>
      <c r="T26" s="806"/>
      <c r="U26" s="806"/>
      <c r="V26" s="806"/>
      <c r="W26" s="806"/>
      <c r="X26" s="806"/>
      <c r="Y26" s="806"/>
      <c r="Z26" s="806"/>
      <c r="AA26" s="806"/>
      <c r="AB26" s="806"/>
      <c r="AC26" s="806"/>
      <c r="AD26" s="806"/>
      <c r="AE26" s="806"/>
      <c r="AF26" s="806"/>
      <c r="AG26" s="806"/>
      <c r="AH26" s="806"/>
      <c r="AI26" s="806"/>
      <c r="AJ26" s="806"/>
      <c r="AK26" s="806"/>
      <c r="AL26" s="806"/>
      <c r="AM26" s="806"/>
      <c r="AN26" s="806"/>
      <c r="AO26" s="806"/>
      <c r="AP26" s="806"/>
      <c r="AQ26" s="807"/>
      <c r="AR26" s="245"/>
      <c r="AS26" s="245"/>
      <c r="AT26" s="245"/>
      <c r="AU26" s="245"/>
      <c r="AV26" s="245"/>
      <c r="AW26" s="246"/>
      <c r="AX26" s="246"/>
      <c r="AY26" s="246"/>
      <c r="AZ26" s="246"/>
      <c r="BA26" s="246"/>
      <c r="BB26" s="246"/>
      <c r="BC26" s="246"/>
      <c r="BD26" s="247"/>
    </row>
    <row r="27" spans="1:56" s="244" customFormat="1" ht="12.75" customHeight="1">
      <c r="A27" s="415">
        <v>45</v>
      </c>
      <c r="B27" s="788" t="s">
        <v>410</v>
      </c>
      <c r="C27" s="789"/>
      <c r="D27" s="789"/>
      <c r="E27" s="789"/>
      <c r="F27" s="789"/>
      <c r="G27" s="789"/>
      <c r="H27" s="789"/>
      <c r="I27" s="789"/>
      <c r="J27" s="789"/>
      <c r="K27" s="789"/>
      <c r="L27" s="789"/>
      <c r="M27" s="789"/>
      <c r="N27" s="789"/>
      <c r="O27" s="789"/>
      <c r="P27" s="789"/>
      <c r="Q27" s="789"/>
      <c r="R27" s="789"/>
      <c r="S27" s="789"/>
      <c r="T27" s="789"/>
      <c r="U27" s="789"/>
      <c r="V27" s="789"/>
      <c r="W27" s="789"/>
      <c r="X27" s="789"/>
      <c r="Y27" s="789"/>
      <c r="Z27" s="789"/>
      <c r="AA27" s="789"/>
      <c r="AB27" s="789"/>
      <c r="AC27" s="789"/>
      <c r="AD27" s="789"/>
      <c r="AE27" s="789"/>
      <c r="AF27" s="789"/>
      <c r="AG27" s="789"/>
      <c r="AH27" s="773">
        <f>+IF(AH19-AH24&gt;0,AH19-AH24,0)</f>
        <v>0</v>
      </c>
      <c r="AI27" s="773"/>
      <c r="AJ27" s="773"/>
      <c r="AK27" s="773"/>
      <c r="AL27" s="773"/>
      <c r="AM27" s="773"/>
      <c r="AN27" s="773"/>
      <c r="AO27" s="773"/>
      <c r="AP27" s="773"/>
      <c r="AQ27" s="774"/>
      <c r="AR27" s="245"/>
      <c r="AS27" s="245"/>
      <c r="AT27" s="245"/>
      <c r="AU27" s="245"/>
      <c r="AV27" s="245"/>
      <c r="AW27" s="246"/>
      <c r="AX27" s="246"/>
      <c r="AY27" s="246"/>
      <c r="AZ27" s="246"/>
      <c r="BA27" s="246"/>
      <c r="BB27" s="246"/>
      <c r="BC27" s="246"/>
      <c r="BD27" s="247"/>
    </row>
    <row r="28" spans="1:55" s="244" customFormat="1" ht="12.75" customHeight="1">
      <c r="A28" s="415">
        <v>46</v>
      </c>
      <c r="B28" s="788" t="s">
        <v>411</v>
      </c>
      <c r="C28" s="789"/>
      <c r="D28" s="789"/>
      <c r="E28" s="789"/>
      <c r="F28" s="789"/>
      <c r="G28" s="789"/>
      <c r="H28" s="789"/>
      <c r="I28" s="789"/>
      <c r="J28" s="789"/>
      <c r="K28" s="789"/>
      <c r="L28" s="789"/>
      <c r="M28" s="789"/>
      <c r="N28" s="789"/>
      <c r="O28" s="789"/>
      <c r="P28" s="789"/>
      <c r="Q28" s="789"/>
      <c r="R28" s="789"/>
      <c r="S28" s="789"/>
      <c r="T28" s="789"/>
      <c r="U28" s="789"/>
      <c r="V28" s="789"/>
      <c r="W28" s="789"/>
      <c r="X28" s="789"/>
      <c r="Y28" s="789"/>
      <c r="Z28" s="789"/>
      <c r="AA28" s="789"/>
      <c r="AB28" s="789"/>
      <c r="AC28" s="789"/>
      <c r="AD28" s="789"/>
      <c r="AE28" s="789"/>
      <c r="AF28" s="789"/>
      <c r="AG28" s="789"/>
      <c r="AH28" s="773">
        <f>IF(AH24-AH19&gt;0,AH24-AH19,0)</f>
        <v>0</v>
      </c>
      <c r="AI28" s="773"/>
      <c r="AJ28" s="773"/>
      <c r="AK28" s="773"/>
      <c r="AL28" s="773"/>
      <c r="AM28" s="773"/>
      <c r="AN28" s="773"/>
      <c r="AO28" s="773"/>
      <c r="AP28" s="773"/>
      <c r="AQ28" s="774"/>
      <c r="AW28" s="246"/>
      <c r="AX28" s="246"/>
      <c r="AY28" s="246"/>
      <c r="AZ28" s="246"/>
      <c r="BA28" s="246"/>
      <c r="BB28" s="246"/>
      <c r="BC28" s="246"/>
    </row>
    <row r="29" spans="1:55" s="244" customFormat="1" ht="12.75" customHeight="1">
      <c r="A29" s="415">
        <v>47</v>
      </c>
      <c r="B29" s="788" t="s">
        <v>233</v>
      </c>
      <c r="C29" s="789"/>
      <c r="D29" s="789"/>
      <c r="E29" s="789"/>
      <c r="F29" s="789"/>
      <c r="G29" s="789"/>
      <c r="H29" s="789"/>
      <c r="I29" s="789"/>
      <c r="J29" s="789"/>
      <c r="K29" s="789"/>
      <c r="L29" s="789"/>
      <c r="M29" s="789"/>
      <c r="N29" s="789"/>
      <c r="O29" s="789"/>
      <c r="P29" s="789"/>
      <c r="Q29" s="789"/>
      <c r="R29" s="789"/>
      <c r="S29" s="789"/>
      <c r="T29" s="789"/>
      <c r="U29" s="789"/>
      <c r="V29" s="789"/>
      <c r="W29" s="789"/>
      <c r="X29" s="789"/>
      <c r="Y29" s="789"/>
      <c r="Z29" s="789"/>
      <c r="AA29" s="789"/>
      <c r="AB29" s="789"/>
      <c r="AC29" s="789"/>
      <c r="AD29" s="789"/>
      <c r="AE29" s="789"/>
      <c r="AF29" s="789"/>
      <c r="AG29" s="789"/>
      <c r="AH29" s="773">
        <v>0</v>
      </c>
      <c r="AI29" s="773"/>
      <c r="AJ29" s="773"/>
      <c r="AK29" s="773"/>
      <c r="AL29" s="773"/>
      <c r="AM29" s="773"/>
      <c r="AN29" s="773"/>
      <c r="AO29" s="773"/>
      <c r="AP29" s="773"/>
      <c r="AQ29" s="774"/>
      <c r="AW29" s="246"/>
      <c r="AX29" s="246"/>
      <c r="AY29" s="246"/>
      <c r="AZ29" s="246"/>
      <c r="BA29" s="246"/>
      <c r="BB29" s="246"/>
      <c r="BC29" s="246"/>
    </row>
    <row r="30" spans="1:55" s="244" customFormat="1" ht="12.75" customHeight="1">
      <c r="A30" s="415">
        <v>48</v>
      </c>
      <c r="B30" s="788" t="s">
        <v>234</v>
      </c>
      <c r="C30" s="789"/>
      <c r="D30" s="789"/>
      <c r="E30" s="789"/>
      <c r="F30" s="789"/>
      <c r="G30" s="789"/>
      <c r="H30" s="789"/>
      <c r="I30" s="789"/>
      <c r="J30" s="789"/>
      <c r="K30" s="789"/>
      <c r="L30" s="789"/>
      <c r="M30" s="789"/>
      <c r="N30" s="789"/>
      <c r="O30" s="789"/>
      <c r="P30" s="789"/>
      <c r="Q30" s="789"/>
      <c r="R30" s="789"/>
      <c r="S30" s="789"/>
      <c r="T30" s="789"/>
      <c r="U30" s="789"/>
      <c r="V30" s="789"/>
      <c r="W30" s="789"/>
      <c r="X30" s="789"/>
      <c r="Y30" s="789"/>
      <c r="Z30" s="789"/>
      <c r="AA30" s="789"/>
      <c r="AB30" s="789"/>
      <c r="AC30" s="789"/>
      <c r="AD30" s="789"/>
      <c r="AE30" s="789"/>
      <c r="AF30" s="789"/>
      <c r="AG30" s="789"/>
      <c r="AH30" s="773">
        <f>+AH27-AH29</f>
        <v>0</v>
      </c>
      <c r="AI30" s="773"/>
      <c r="AJ30" s="773"/>
      <c r="AK30" s="773"/>
      <c r="AL30" s="773"/>
      <c r="AM30" s="773"/>
      <c r="AN30" s="773"/>
      <c r="AO30" s="773"/>
      <c r="AP30" s="773"/>
      <c r="AQ30" s="774"/>
      <c r="AW30" s="246"/>
      <c r="AX30" s="246"/>
      <c r="AY30" s="246"/>
      <c r="AZ30" s="246"/>
      <c r="BA30" s="246"/>
      <c r="BB30" s="246"/>
      <c r="BC30" s="246"/>
    </row>
    <row r="31" spans="1:55" s="244" customFormat="1" ht="12.75" customHeight="1">
      <c r="A31" s="415">
        <v>49</v>
      </c>
      <c r="B31" s="304" t="s">
        <v>47</v>
      </c>
      <c r="C31" s="305"/>
      <c r="D31" s="305"/>
      <c r="E31" s="305"/>
      <c r="F31" s="305"/>
      <c r="G31" s="305"/>
      <c r="H31" s="305"/>
      <c r="I31" s="305"/>
      <c r="J31" s="305"/>
      <c r="K31" s="305"/>
      <c r="L31" s="305"/>
      <c r="M31" s="305"/>
      <c r="N31" s="305"/>
      <c r="O31" s="305"/>
      <c r="P31" s="305"/>
      <c r="Q31" s="305"/>
      <c r="R31" s="305"/>
      <c r="S31" s="305"/>
      <c r="T31" s="305"/>
      <c r="U31" s="305"/>
      <c r="V31" s="305"/>
      <c r="W31" s="305"/>
      <c r="X31" s="305"/>
      <c r="Y31" s="305"/>
      <c r="Z31" s="305"/>
      <c r="AA31" s="305"/>
      <c r="AB31" s="305"/>
      <c r="AC31" s="305"/>
      <c r="AD31" s="305"/>
      <c r="AE31" s="305"/>
      <c r="AF31" s="783">
        <v>11</v>
      </c>
      <c r="AG31" s="783"/>
      <c r="AH31" s="773">
        <f>VLOOKUP(A31,'3o AN'!$A$37:$J$5143,8,FALSE)</f>
        <v>0</v>
      </c>
      <c r="AI31" s="773"/>
      <c r="AJ31" s="773"/>
      <c r="AK31" s="773"/>
      <c r="AL31" s="773"/>
      <c r="AM31" s="773"/>
      <c r="AN31" s="773"/>
      <c r="AO31" s="773"/>
      <c r="AP31" s="773"/>
      <c r="AQ31" s="774"/>
      <c r="AW31" s="246"/>
      <c r="AX31" s="246"/>
      <c r="AY31" s="246"/>
      <c r="AZ31" s="246"/>
      <c r="BA31" s="246"/>
      <c r="BB31" s="246"/>
      <c r="BC31" s="246"/>
    </row>
    <row r="32" spans="1:55" s="244" customFormat="1" ht="12.75" customHeight="1">
      <c r="A32" s="415">
        <v>50</v>
      </c>
      <c r="B32" s="304" t="s">
        <v>6</v>
      </c>
      <c r="C32" s="305"/>
      <c r="D32" s="305"/>
      <c r="E32" s="305"/>
      <c r="F32" s="305"/>
      <c r="G32" s="305"/>
      <c r="H32" s="305"/>
      <c r="I32" s="305"/>
      <c r="J32" s="305"/>
      <c r="K32" s="305"/>
      <c r="L32" s="305"/>
      <c r="M32" s="305"/>
      <c r="N32" s="305"/>
      <c r="O32" s="305"/>
      <c r="P32" s="305"/>
      <c r="Q32" s="305"/>
      <c r="R32" s="305"/>
      <c r="S32" s="305"/>
      <c r="T32" s="305"/>
      <c r="U32" s="305"/>
      <c r="V32" s="305"/>
      <c r="W32" s="305"/>
      <c r="X32" s="305"/>
      <c r="Y32" s="305"/>
      <c r="Z32" s="305"/>
      <c r="AA32" s="305"/>
      <c r="AB32" s="305"/>
      <c r="AC32" s="305"/>
      <c r="AD32" s="305"/>
      <c r="AE32" s="305"/>
      <c r="AF32" s="783">
        <v>12</v>
      </c>
      <c r="AG32" s="783"/>
      <c r="AH32" s="773">
        <f>VLOOKUP(A32,'3o AN'!$A$37:$J$5143,9,FALSE)</f>
        <v>0</v>
      </c>
      <c r="AI32" s="773"/>
      <c r="AJ32" s="773"/>
      <c r="AK32" s="773"/>
      <c r="AL32" s="773"/>
      <c r="AM32" s="773"/>
      <c r="AN32" s="773"/>
      <c r="AO32" s="773"/>
      <c r="AP32" s="773"/>
      <c r="AQ32" s="774"/>
      <c r="AW32" s="246"/>
      <c r="AX32" s="246"/>
      <c r="AY32" s="246"/>
      <c r="AZ32" s="246"/>
      <c r="BA32" s="246"/>
      <c r="BB32" s="246"/>
      <c r="BC32" s="246"/>
    </row>
    <row r="33" spans="1:55" s="244" customFormat="1" ht="12.75" customHeight="1" thickBot="1">
      <c r="A33" s="415">
        <v>51</v>
      </c>
      <c r="B33" s="640" t="s">
        <v>7</v>
      </c>
      <c r="C33" s="641"/>
      <c r="D33" s="641"/>
      <c r="E33" s="641"/>
      <c r="F33" s="641"/>
      <c r="G33" s="641"/>
      <c r="H33" s="641"/>
      <c r="I33" s="641"/>
      <c r="J33" s="641"/>
      <c r="K33" s="641"/>
      <c r="L33" s="641"/>
      <c r="M33" s="641"/>
      <c r="N33" s="641"/>
      <c r="O33" s="641"/>
      <c r="P33" s="641"/>
      <c r="Q33" s="641"/>
      <c r="R33" s="641"/>
      <c r="S33" s="641"/>
      <c r="T33" s="641"/>
      <c r="U33" s="641"/>
      <c r="V33" s="641"/>
      <c r="W33" s="641"/>
      <c r="X33" s="641"/>
      <c r="Y33" s="641"/>
      <c r="Z33" s="641"/>
      <c r="AA33" s="641"/>
      <c r="AB33" s="641"/>
      <c r="AC33" s="641"/>
      <c r="AD33" s="641"/>
      <c r="AE33" s="641"/>
      <c r="AF33" s="784">
        <v>13</v>
      </c>
      <c r="AG33" s="784"/>
      <c r="AH33" s="781">
        <f>VLOOKUP(A33,'3o AN'!$A$37:$J$5143,9,FALSE)</f>
        <v>0</v>
      </c>
      <c r="AI33" s="781"/>
      <c r="AJ33" s="781"/>
      <c r="AK33" s="781"/>
      <c r="AL33" s="781"/>
      <c r="AM33" s="781"/>
      <c r="AN33" s="781"/>
      <c r="AO33" s="781"/>
      <c r="AP33" s="781"/>
      <c r="AQ33" s="782"/>
      <c r="AW33" s="259"/>
      <c r="AX33" s="259"/>
      <c r="AY33" s="259"/>
      <c r="AZ33" s="259"/>
      <c r="BA33" s="259"/>
      <c r="BB33" s="259"/>
      <c r="BC33" s="259"/>
    </row>
    <row r="34" spans="1:55" s="244" customFormat="1" ht="12.75" customHeight="1" thickBot="1">
      <c r="A34" s="415">
        <v>52</v>
      </c>
      <c r="B34" s="769" t="s">
        <v>235</v>
      </c>
      <c r="C34" s="770"/>
      <c r="D34" s="770"/>
      <c r="E34" s="770"/>
      <c r="F34" s="770"/>
      <c r="G34" s="770"/>
      <c r="H34" s="770"/>
      <c r="I34" s="770"/>
      <c r="J34" s="770"/>
      <c r="K34" s="770"/>
      <c r="L34" s="770"/>
      <c r="M34" s="770"/>
      <c r="N34" s="770"/>
      <c r="O34" s="770"/>
      <c r="P34" s="770"/>
      <c r="Q34" s="770"/>
      <c r="R34" s="770"/>
      <c r="S34" s="770"/>
      <c r="T34" s="770"/>
      <c r="U34" s="770"/>
      <c r="V34" s="770"/>
      <c r="W34" s="770"/>
      <c r="X34" s="770"/>
      <c r="Y34" s="770"/>
      <c r="Z34" s="770"/>
      <c r="AA34" s="770"/>
      <c r="AB34" s="770"/>
      <c r="AC34" s="770"/>
      <c r="AD34" s="770"/>
      <c r="AE34" s="770"/>
      <c r="AF34" s="770"/>
      <c r="AG34" s="770"/>
      <c r="AH34" s="771">
        <f>+IF(MAXA(AH30:AQ31)-AH32+AH33&gt;0,MAXA(AH30:AQ31)-AH32+AH33,0)</f>
        <v>0</v>
      </c>
      <c r="AI34" s="771"/>
      <c r="AJ34" s="771"/>
      <c r="AK34" s="771"/>
      <c r="AL34" s="771"/>
      <c r="AM34" s="771"/>
      <c r="AN34" s="771"/>
      <c r="AO34" s="771"/>
      <c r="AP34" s="771"/>
      <c r="AQ34" s="772"/>
      <c r="AW34" s="246"/>
      <c r="AX34" s="246"/>
      <c r="AY34" s="246"/>
      <c r="AZ34" s="246"/>
      <c r="BA34" s="246"/>
      <c r="BB34" s="246"/>
      <c r="BC34" s="246"/>
    </row>
    <row r="35" spans="1:55" s="244" customFormat="1" ht="3.75" customHeight="1" thickBot="1">
      <c r="A35" s="415"/>
      <c r="V35" s="260"/>
      <c r="W35" s="260"/>
      <c r="X35" s="260"/>
      <c r="Y35" s="260"/>
      <c r="Z35" s="260"/>
      <c r="AA35" s="260"/>
      <c r="AB35" s="260"/>
      <c r="AF35" s="312"/>
      <c r="AG35" s="312"/>
      <c r="AH35" s="261"/>
      <c r="AI35" s="261"/>
      <c r="AJ35" s="261"/>
      <c r="AK35" s="261"/>
      <c r="AL35" s="261"/>
      <c r="AM35" s="261"/>
      <c r="AN35" s="261"/>
      <c r="AO35" s="261"/>
      <c r="AP35" s="261"/>
      <c r="AQ35" s="261"/>
      <c r="AW35" s="262"/>
      <c r="AX35" s="262"/>
      <c r="AY35" s="262"/>
      <c r="AZ35" s="262"/>
      <c r="BA35" s="262"/>
      <c r="BB35" s="262"/>
      <c r="BC35" s="262"/>
    </row>
    <row r="36" spans="1:55" s="244" customFormat="1" ht="12.75" customHeight="1" thickBot="1">
      <c r="A36" s="415"/>
      <c r="B36" s="829" t="s">
        <v>175</v>
      </c>
      <c r="C36" s="830"/>
      <c r="D36" s="830"/>
      <c r="E36" s="830"/>
      <c r="F36" s="830"/>
      <c r="G36" s="830"/>
      <c r="H36" s="830"/>
      <c r="I36" s="830"/>
      <c r="J36" s="830"/>
      <c r="K36" s="830"/>
      <c r="L36" s="830"/>
      <c r="M36" s="830"/>
      <c r="N36" s="830"/>
      <c r="O36" s="830"/>
      <c r="P36" s="830"/>
      <c r="Q36" s="830"/>
      <c r="R36" s="830"/>
      <c r="S36" s="830"/>
      <c r="T36" s="830"/>
      <c r="U36" s="830"/>
      <c r="V36" s="830"/>
      <c r="W36" s="830"/>
      <c r="X36" s="830"/>
      <c r="Y36" s="830"/>
      <c r="Z36" s="830"/>
      <c r="AA36" s="830"/>
      <c r="AB36" s="830"/>
      <c r="AC36" s="830"/>
      <c r="AD36" s="830"/>
      <c r="AE36" s="830"/>
      <c r="AF36" s="830"/>
      <c r="AG36" s="830"/>
      <c r="AH36" s="830"/>
      <c r="AI36" s="830"/>
      <c r="AJ36" s="830"/>
      <c r="AK36" s="830"/>
      <c r="AL36" s="830"/>
      <c r="AM36" s="830"/>
      <c r="AN36" s="830"/>
      <c r="AO36" s="830"/>
      <c r="AP36" s="830"/>
      <c r="AQ36" s="831"/>
      <c r="AW36" s="262"/>
      <c r="AX36" s="262"/>
      <c r="AY36" s="262"/>
      <c r="AZ36" s="262"/>
      <c r="BA36" s="262"/>
      <c r="BB36" s="262"/>
      <c r="BC36" s="262"/>
    </row>
    <row r="37" spans="1:55" s="244" customFormat="1" ht="12.75" customHeight="1">
      <c r="A37" s="415">
        <v>53</v>
      </c>
      <c r="B37" s="644" t="s">
        <v>49</v>
      </c>
      <c r="C37" s="645"/>
      <c r="D37" s="645"/>
      <c r="E37" s="645"/>
      <c r="F37" s="645"/>
      <c r="G37" s="645"/>
      <c r="H37" s="645"/>
      <c r="I37" s="645"/>
      <c r="J37" s="645"/>
      <c r="K37" s="645"/>
      <c r="L37" s="645"/>
      <c r="M37" s="645"/>
      <c r="N37" s="645"/>
      <c r="O37" s="645"/>
      <c r="P37" s="645"/>
      <c r="Q37" s="645"/>
      <c r="R37" s="645"/>
      <c r="S37" s="645"/>
      <c r="T37" s="645"/>
      <c r="U37" s="645"/>
      <c r="V37" s="645"/>
      <c r="W37" s="645"/>
      <c r="X37" s="645"/>
      <c r="Y37" s="645"/>
      <c r="Z37" s="645"/>
      <c r="AA37" s="645"/>
      <c r="AB37" s="645"/>
      <c r="AC37" s="645"/>
      <c r="AD37" s="645"/>
      <c r="AE37" s="645"/>
      <c r="AF37" s="835">
        <v>14</v>
      </c>
      <c r="AG37" s="835"/>
      <c r="AH37" s="773">
        <f>VLOOKUP(A37,'3o AN'!$A$37:$J$5143,9,FALSE)</f>
        <v>0</v>
      </c>
      <c r="AI37" s="773"/>
      <c r="AJ37" s="773"/>
      <c r="AK37" s="773"/>
      <c r="AL37" s="773"/>
      <c r="AM37" s="773"/>
      <c r="AN37" s="773"/>
      <c r="AO37" s="773"/>
      <c r="AP37" s="773"/>
      <c r="AQ37" s="774"/>
      <c r="AW37" s="262"/>
      <c r="AX37" s="262"/>
      <c r="AY37" s="262"/>
      <c r="AZ37" s="262"/>
      <c r="BA37" s="262"/>
      <c r="BB37" s="262"/>
      <c r="BC37" s="262"/>
    </row>
    <row r="38" spans="1:74" s="244" customFormat="1" ht="12.75" customHeight="1">
      <c r="A38" s="415">
        <v>54</v>
      </c>
      <c r="B38" s="306" t="s">
        <v>110</v>
      </c>
      <c r="C38" s="307"/>
      <c r="D38" s="307"/>
      <c r="E38" s="307"/>
      <c r="F38" s="307"/>
      <c r="G38" s="307"/>
      <c r="H38" s="307"/>
      <c r="I38" s="307"/>
      <c r="J38" s="307"/>
      <c r="K38" s="307"/>
      <c r="L38" s="307"/>
      <c r="M38" s="307"/>
      <c r="N38" s="307"/>
      <c r="O38" s="307"/>
      <c r="P38" s="307"/>
      <c r="Q38" s="307"/>
      <c r="R38" s="307"/>
      <c r="S38" s="307"/>
      <c r="T38" s="307"/>
      <c r="U38" s="307"/>
      <c r="V38" s="307"/>
      <c r="W38" s="307"/>
      <c r="X38" s="307"/>
      <c r="Y38" s="307"/>
      <c r="Z38" s="307"/>
      <c r="AA38" s="307"/>
      <c r="AB38" s="307"/>
      <c r="AC38" s="307"/>
      <c r="AD38" s="307"/>
      <c r="AE38" s="307"/>
      <c r="AF38" s="836">
        <v>15</v>
      </c>
      <c r="AG38" s="836"/>
      <c r="AH38" s="773">
        <f>VLOOKUP(A38,'3o AN'!$A$37:$J$5143,9,FALSE)</f>
        <v>0</v>
      </c>
      <c r="AI38" s="773"/>
      <c r="AJ38" s="773"/>
      <c r="AK38" s="773"/>
      <c r="AL38" s="773"/>
      <c r="AM38" s="773"/>
      <c r="AN38" s="773"/>
      <c r="AO38" s="773"/>
      <c r="AP38" s="773"/>
      <c r="AQ38" s="774"/>
      <c r="AW38" s="260"/>
      <c r="AX38" s="260"/>
      <c r="AY38" s="260"/>
      <c r="AZ38" s="260"/>
      <c r="BA38" s="260"/>
      <c r="BB38" s="260"/>
      <c r="BC38" s="260"/>
      <c r="BM38" s="226"/>
      <c r="BN38" s="226"/>
      <c r="BO38" s="226"/>
      <c r="BP38" s="226"/>
      <c r="BQ38" s="226"/>
      <c r="BR38" s="226"/>
      <c r="BS38" s="226"/>
      <c r="BT38" s="226"/>
      <c r="BU38" s="226"/>
      <c r="BV38" s="226"/>
    </row>
    <row r="39" spans="1:74" s="244" customFormat="1" ht="12.75" customHeight="1" thickBot="1">
      <c r="A39" s="415">
        <v>55</v>
      </c>
      <c r="B39" s="642" t="s">
        <v>111</v>
      </c>
      <c r="C39" s="643"/>
      <c r="D39" s="643"/>
      <c r="E39" s="643"/>
      <c r="F39" s="643"/>
      <c r="G39" s="643"/>
      <c r="H39" s="643"/>
      <c r="I39" s="643"/>
      <c r="J39" s="643"/>
      <c r="K39" s="643"/>
      <c r="L39" s="643"/>
      <c r="M39" s="643"/>
      <c r="N39" s="643"/>
      <c r="O39" s="643"/>
      <c r="P39" s="643"/>
      <c r="Q39" s="643"/>
      <c r="R39" s="643"/>
      <c r="S39" s="643"/>
      <c r="T39" s="643"/>
      <c r="U39" s="643"/>
      <c r="V39" s="643"/>
      <c r="W39" s="643"/>
      <c r="X39" s="643"/>
      <c r="Y39" s="643"/>
      <c r="Z39" s="643"/>
      <c r="AA39" s="643"/>
      <c r="AB39" s="643"/>
      <c r="AC39" s="643"/>
      <c r="AD39" s="643"/>
      <c r="AE39" s="643"/>
      <c r="AF39" s="837">
        <v>16</v>
      </c>
      <c r="AG39" s="837"/>
      <c r="AH39" s="781">
        <f>VLOOKUP(A39,'3o AN'!$A$37:$J$5143,9,FALSE)</f>
        <v>0</v>
      </c>
      <c r="AI39" s="781"/>
      <c r="AJ39" s="781"/>
      <c r="AK39" s="781"/>
      <c r="AL39" s="781"/>
      <c r="AM39" s="781"/>
      <c r="AN39" s="781"/>
      <c r="AO39" s="781"/>
      <c r="AP39" s="781"/>
      <c r="AQ39" s="782"/>
      <c r="AW39" s="263"/>
      <c r="AX39" s="263"/>
      <c r="AY39" s="263"/>
      <c r="AZ39" s="263"/>
      <c r="BA39" s="263"/>
      <c r="BB39" s="263"/>
      <c r="BC39" s="263"/>
      <c r="BM39" s="226"/>
      <c r="BN39" s="226"/>
      <c r="BO39" s="226"/>
      <c r="BP39" s="226"/>
      <c r="BQ39" s="226"/>
      <c r="BR39" s="226"/>
      <c r="BS39" s="226"/>
      <c r="BT39" s="226"/>
      <c r="BU39" s="226"/>
      <c r="BV39" s="226"/>
    </row>
    <row r="40" spans="1:95" s="244" customFormat="1" ht="12.75" customHeight="1" thickBot="1">
      <c r="A40" s="415">
        <v>56</v>
      </c>
      <c r="B40" s="827" t="s">
        <v>236</v>
      </c>
      <c r="C40" s="828"/>
      <c r="D40" s="828"/>
      <c r="E40" s="828"/>
      <c r="F40" s="828"/>
      <c r="G40" s="828"/>
      <c r="H40" s="828"/>
      <c r="I40" s="828"/>
      <c r="J40" s="828"/>
      <c r="K40" s="828"/>
      <c r="L40" s="828"/>
      <c r="M40" s="828"/>
      <c r="N40" s="828"/>
      <c r="O40" s="828"/>
      <c r="P40" s="828"/>
      <c r="Q40" s="828"/>
      <c r="R40" s="828"/>
      <c r="S40" s="828"/>
      <c r="T40" s="828"/>
      <c r="U40" s="828"/>
      <c r="V40" s="828"/>
      <c r="W40" s="828"/>
      <c r="X40" s="828"/>
      <c r="Y40" s="828"/>
      <c r="Z40" s="828"/>
      <c r="AA40" s="828"/>
      <c r="AB40" s="828"/>
      <c r="AC40" s="828"/>
      <c r="AD40" s="828"/>
      <c r="AE40" s="828"/>
      <c r="AF40" s="828"/>
      <c r="AG40" s="828"/>
      <c r="AH40" s="771">
        <f>+AH37-AH38-AH39</f>
        <v>0</v>
      </c>
      <c r="AI40" s="771"/>
      <c r="AJ40" s="771"/>
      <c r="AK40" s="771"/>
      <c r="AL40" s="771"/>
      <c r="AM40" s="771"/>
      <c r="AN40" s="771"/>
      <c r="AO40" s="771"/>
      <c r="AP40" s="771"/>
      <c r="AQ40" s="772"/>
      <c r="AW40" s="263"/>
      <c r="AX40" s="263"/>
      <c r="AY40" s="263"/>
      <c r="AZ40" s="263"/>
      <c r="BA40" s="263"/>
      <c r="BB40" s="263"/>
      <c r="BC40" s="263"/>
      <c r="BH40" s="226"/>
      <c r="BI40" s="226"/>
      <c r="BJ40" s="226"/>
      <c r="BK40" s="226"/>
      <c r="BL40" s="226"/>
      <c r="BM40" s="226"/>
      <c r="BN40" s="226"/>
      <c r="BO40" s="226"/>
      <c r="BP40" s="226"/>
      <c r="BQ40" s="226"/>
      <c r="BR40" s="226"/>
      <c r="BS40" s="226"/>
      <c r="BT40" s="226"/>
      <c r="BU40" s="226"/>
      <c r="BV40" s="226"/>
      <c r="BW40" s="226"/>
      <c r="BX40" s="226"/>
      <c r="BY40" s="226"/>
      <c r="BZ40" s="226"/>
      <c r="CA40" s="226"/>
      <c r="CB40" s="226"/>
      <c r="CC40" s="226"/>
      <c r="CD40" s="226"/>
      <c r="CE40" s="226"/>
      <c r="CF40" s="226"/>
      <c r="CG40" s="226"/>
      <c r="CH40" s="226"/>
      <c r="CI40" s="226"/>
      <c r="CJ40" s="226"/>
      <c r="CK40" s="226"/>
      <c r="CL40" s="226"/>
      <c r="CM40" s="226"/>
      <c r="CN40" s="226"/>
      <c r="CO40" s="226"/>
      <c r="CP40" s="226"/>
      <c r="CQ40" s="226"/>
    </row>
    <row r="41" spans="1:95" s="244" customFormat="1" ht="3.75" customHeight="1" thickBot="1">
      <c r="A41" s="415"/>
      <c r="B41" s="264"/>
      <c r="C41" s="264"/>
      <c r="D41" s="264"/>
      <c r="E41" s="264"/>
      <c r="F41" s="264"/>
      <c r="G41" s="264"/>
      <c r="H41" s="264"/>
      <c r="I41" s="264"/>
      <c r="J41" s="264"/>
      <c r="K41" s="264"/>
      <c r="L41" s="264"/>
      <c r="M41" s="264"/>
      <c r="N41" s="264"/>
      <c r="O41" s="264"/>
      <c r="V41" s="260"/>
      <c r="W41" s="260"/>
      <c r="X41" s="260"/>
      <c r="Y41" s="260"/>
      <c r="Z41" s="260"/>
      <c r="AA41" s="260"/>
      <c r="AB41" s="260"/>
      <c r="AF41" s="312"/>
      <c r="AG41" s="312"/>
      <c r="AH41" s="261"/>
      <c r="AI41" s="261"/>
      <c r="AJ41" s="261"/>
      <c r="AK41" s="261"/>
      <c r="AL41" s="261"/>
      <c r="AM41" s="261"/>
      <c r="AN41" s="261"/>
      <c r="AO41" s="261"/>
      <c r="AP41" s="261"/>
      <c r="AQ41" s="261"/>
      <c r="AW41" s="263"/>
      <c r="AX41" s="263"/>
      <c r="AY41" s="263"/>
      <c r="AZ41" s="263"/>
      <c r="BA41" s="263"/>
      <c r="BB41" s="263"/>
      <c r="BC41" s="263"/>
      <c r="BH41" s="226"/>
      <c r="BI41" s="226"/>
      <c r="BJ41" s="226"/>
      <c r="BK41" s="226"/>
      <c r="BL41" s="226"/>
      <c r="BM41" s="226"/>
      <c r="BN41" s="226"/>
      <c r="BO41" s="226"/>
      <c r="BP41" s="226"/>
      <c r="BQ41" s="226"/>
      <c r="BR41" s="226"/>
      <c r="BS41" s="226"/>
      <c r="BT41" s="226"/>
      <c r="BU41" s="226"/>
      <c r="BV41" s="226"/>
      <c r="BW41" s="226"/>
      <c r="BX41" s="226"/>
      <c r="BY41" s="226"/>
      <c r="BZ41" s="226"/>
      <c r="CA41" s="226"/>
      <c r="CB41" s="226"/>
      <c r="CC41" s="226"/>
      <c r="CD41" s="226"/>
      <c r="CE41" s="226"/>
      <c r="CF41" s="226"/>
      <c r="CG41" s="226"/>
      <c r="CH41" s="226"/>
      <c r="CI41" s="226"/>
      <c r="CJ41" s="226"/>
      <c r="CK41" s="226"/>
      <c r="CL41" s="226"/>
      <c r="CM41" s="226"/>
      <c r="CN41" s="226"/>
      <c r="CO41" s="226"/>
      <c r="CP41" s="226"/>
      <c r="CQ41" s="226"/>
    </row>
    <row r="42" spans="1:95" s="244" customFormat="1" ht="12.75" customHeight="1" thickBot="1">
      <c r="A42" s="415"/>
      <c r="B42" s="832" t="s">
        <v>176</v>
      </c>
      <c r="C42" s="833"/>
      <c r="D42" s="833"/>
      <c r="E42" s="833"/>
      <c r="F42" s="833"/>
      <c r="G42" s="833"/>
      <c r="H42" s="833"/>
      <c r="I42" s="833"/>
      <c r="J42" s="833"/>
      <c r="K42" s="833"/>
      <c r="L42" s="833"/>
      <c r="M42" s="833"/>
      <c r="N42" s="833"/>
      <c r="O42" s="833"/>
      <c r="P42" s="833"/>
      <c r="Q42" s="833"/>
      <c r="R42" s="833"/>
      <c r="S42" s="833"/>
      <c r="T42" s="833"/>
      <c r="U42" s="833"/>
      <c r="V42" s="833"/>
      <c r="W42" s="833"/>
      <c r="X42" s="833"/>
      <c r="Y42" s="833"/>
      <c r="Z42" s="833"/>
      <c r="AA42" s="833"/>
      <c r="AB42" s="833"/>
      <c r="AC42" s="833"/>
      <c r="AD42" s="833"/>
      <c r="AE42" s="833"/>
      <c r="AF42" s="833"/>
      <c r="AG42" s="833"/>
      <c r="AH42" s="833"/>
      <c r="AI42" s="833"/>
      <c r="AJ42" s="833"/>
      <c r="AK42" s="833"/>
      <c r="AL42" s="833"/>
      <c r="AM42" s="833"/>
      <c r="AN42" s="833"/>
      <c r="AO42" s="833"/>
      <c r="AP42" s="833"/>
      <c r="AQ42" s="834"/>
      <c r="AW42" s="263"/>
      <c r="AX42" s="263"/>
      <c r="AY42" s="263"/>
      <c r="AZ42" s="263"/>
      <c r="BA42" s="263"/>
      <c r="BB42" s="263"/>
      <c r="BC42" s="263"/>
      <c r="BH42" s="226"/>
      <c r="BI42" s="226"/>
      <c r="BJ42" s="226"/>
      <c r="BK42" s="226"/>
      <c r="BL42" s="226"/>
      <c r="BM42" s="226"/>
      <c r="BN42" s="226"/>
      <c r="BO42" s="226"/>
      <c r="BP42" s="226"/>
      <c r="BQ42" s="226"/>
      <c r="BR42" s="226"/>
      <c r="BS42" s="226"/>
      <c r="BT42" s="226"/>
      <c r="BU42" s="226"/>
      <c r="BV42" s="226"/>
      <c r="BW42" s="226"/>
      <c r="BX42" s="226"/>
      <c r="BY42" s="226"/>
      <c r="BZ42" s="226"/>
      <c r="CA42" s="226"/>
      <c r="CB42" s="226"/>
      <c r="CC42" s="226"/>
      <c r="CD42" s="226"/>
      <c r="CE42" s="226"/>
      <c r="CF42" s="226"/>
      <c r="CG42" s="226"/>
      <c r="CH42" s="226"/>
      <c r="CI42" s="226"/>
      <c r="CJ42" s="226"/>
      <c r="CK42" s="226"/>
      <c r="CL42" s="226"/>
      <c r="CM42" s="226"/>
      <c r="CN42" s="226"/>
      <c r="CO42" s="226"/>
      <c r="CP42" s="226"/>
      <c r="CQ42" s="226"/>
    </row>
    <row r="43" spans="1:95" s="244" customFormat="1" ht="12.75" customHeight="1">
      <c r="A43" s="415">
        <v>57</v>
      </c>
      <c r="B43" s="646" t="s">
        <v>138</v>
      </c>
      <c r="C43" s="647"/>
      <c r="D43" s="647"/>
      <c r="E43" s="647"/>
      <c r="F43" s="647"/>
      <c r="G43" s="647"/>
      <c r="H43" s="647"/>
      <c r="I43" s="647"/>
      <c r="J43" s="647"/>
      <c r="K43" s="647"/>
      <c r="L43" s="647"/>
      <c r="M43" s="647"/>
      <c r="N43" s="647"/>
      <c r="O43" s="647"/>
      <c r="P43" s="647"/>
      <c r="Q43" s="647"/>
      <c r="R43" s="647"/>
      <c r="S43" s="647"/>
      <c r="T43" s="647"/>
      <c r="U43" s="647"/>
      <c r="V43" s="647"/>
      <c r="W43" s="647"/>
      <c r="X43" s="647"/>
      <c r="Y43" s="647"/>
      <c r="Z43" s="647"/>
      <c r="AA43" s="647"/>
      <c r="AB43" s="647"/>
      <c r="AC43" s="647"/>
      <c r="AD43" s="647"/>
      <c r="AE43" s="647"/>
      <c r="AF43" s="841">
        <v>17</v>
      </c>
      <c r="AG43" s="842"/>
      <c r="AH43" s="773">
        <f>VLOOKUP(A43,'3o AN'!A37:J5165,9,FALSE)</f>
        <v>0</v>
      </c>
      <c r="AI43" s="773"/>
      <c r="AJ43" s="773"/>
      <c r="AK43" s="773"/>
      <c r="AL43" s="773"/>
      <c r="AM43" s="773"/>
      <c r="AN43" s="773"/>
      <c r="AO43" s="773"/>
      <c r="AP43" s="773"/>
      <c r="AQ43" s="774"/>
      <c r="AW43" s="226"/>
      <c r="AX43" s="226"/>
      <c r="AY43" s="226"/>
      <c r="AZ43" s="226"/>
      <c r="BA43" s="226"/>
      <c r="BB43" s="226"/>
      <c r="BC43" s="226"/>
      <c r="BH43" s="226"/>
      <c r="BI43" s="226"/>
      <c r="BJ43" s="226"/>
      <c r="BK43" s="226"/>
      <c r="BL43" s="226"/>
      <c r="BM43" s="226"/>
      <c r="BN43" s="226"/>
      <c r="BO43" s="226"/>
      <c r="BP43" s="226"/>
      <c r="BQ43" s="226"/>
      <c r="BR43" s="226"/>
      <c r="BS43" s="226"/>
      <c r="BT43" s="226"/>
      <c r="BU43" s="226"/>
      <c r="BV43" s="226"/>
      <c r="BW43" s="226"/>
      <c r="BX43" s="226"/>
      <c r="BY43" s="226"/>
      <c r="BZ43" s="226"/>
      <c r="CA43" s="226"/>
      <c r="CB43" s="226"/>
      <c r="CC43" s="226"/>
      <c r="CD43" s="226"/>
      <c r="CE43" s="226"/>
      <c r="CF43" s="226"/>
      <c r="CG43" s="226"/>
      <c r="CH43" s="226"/>
      <c r="CI43" s="226"/>
      <c r="CJ43" s="226"/>
      <c r="CK43" s="226"/>
      <c r="CL43" s="226"/>
      <c r="CM43" s="226"/>
      <c r="CN43" s="226"/>
      <c r="CO43" s="226"/>
      <c r="CP43" s="226"/>
      <c r="CQ43" s="226"/>
    </row>
    <row r="44" spans="1:56" s="265" customFormat="1" ht="12.75" customHeight="1">
      <c r="A44" s="415">
        <v>58</v>
      </c>
      <c r="B44" s="308" t="s">
        <v>50</v>
      </c>
      <c r="C44" s="309"/>
      <c r="D44" s="309"/>
      <c r="E44" s="309"/>
      <c r="F44" s="309"/>
      <c r="G44" s="309"/>
      <c r="H44" s="309"/>
      <c r="I44" s="309"/>
      <c r="J44" s="309"/>
      <c r="K44" s="309"/>
      <c r="L44" s="309"/>
      <c r="M44" s="309"/>
      <c r="N44" s="309"/>
      <c r="O44" s="309"/>
      <c r="P44" s="309"/>
      <c r="Q44" s="309"/>
      <c r="R44" s="309"/>
      <c r="S44" s="309"/>
      <c r="T44" s="309"/>
      <c r="U44" s="309"/>
      <c r="V44" s="309"/>
      <c r="W44" s="309"/>
      <c r="X44" s="309"/>
      <c r="Y44" s="309"/>
      <c r="Z44" s="309"/>
      <c r="AA44" s="309"/>
      <c r="AB44" s="309"/>
      <c r="AC44" s="309"/>
      <c r="AD44" s="309"/>
      <c r="AE44" s="309"/>
      <c r="AF44" s="776">
        <v>18</v>
      </c>
      <c r="AG44" s="777"/>
      <c r="AH44" s="773">
        <f>VLOOKUP(A44,'3o AN'!$A$37:$J$5143,9,FALSE)</f>
        <v>0</v>
      </c>
      <c r="AI44" s="773"/>
      <c r="AJ44" s="773"/>
      <c r="AK44" s="773"/>
      <c r="AL44" s="773"/>
      <c r="AM44" s="773"/>
      <c r="AN44" s="773"/>
      <c r="AO44" s="773"/>
      <c r="AP44" s="773"/>
      <c r="AQ44" s="774"/>
      <c r="AR44" s="228"/>
      <c r="AS44" s="228"/>
      <c r="AT44" s="228"/>
      <c r="AV44" s="266"/>
      <c r="AW44" s="228"/>
      <c r="AX44" s="228"/>
      <c r="AY44" s="228"/>
      <c r="AZ44" s="228"/>
      <c r="BA44" s="226"/>
      <c r="BB44" s="226"/>
      <c r="BC44" s="226"/>
      <c r="BD44" s="263"/>
    </row>
    <row r="45" spans="1:56" s="265" customFormat="1" ht="12.75" customHeight="1">
      <c r="A45" s="415">
        <v>59</v>
      </c>
      <c r="B45" s="838" t="s">
        <v>370</v>
      </c>
      <c r="C45" s="839"/>
      <c r="D45" s="839"/>
      <c r="E45" s="839"/>
      <c r="F45" s="839"/>
      <c r="G45" s="839"/>
      <c r="H45" s="839"/>
      <c r="I45" s="839"/>
      <c r="J45" s="839"/>
      <c r="K45" s="839"/>
      <c r="L45" s="839"/>
      <c r="M45" s="839"/>
      <c r="N45" s="839"/>
      <c r="O45" s="839"/>
      <c r="P45" s="839"/>
      <c r="Q45" s="839"/>
      <c r="R45" s="839"/>
      <c r="S45" s="839"/>
      <c r="T45" s="839"/>
      <c r="U45" s="839"/>
      <c r="V45" s="839"/>
      <c r="W45" s="839"/>
      <c r="X45" s="839"/>
      <c r="Y45" s="839"/>
      <c r="Z45" s="839"/>
      <c r="AA45" s="839"/>
      <c r="AB45" s="839"/>
      <c r="AC45" s="839"/>
      <c r="AD45" s="839"/>
      <c r="AE45" s="839"/>
      <c r="AF45" s="839"/>
      <c r="AG45" s="840"/>
      <c r="AH45" s="773">
        <f>+AH43-AH44</f>
        <v>0</v>
      </c>
      <c r="AI45" s="773"/>
      <c r="AJ45" s="773"/>
      <c r="AK45" s="773"/>
      <c r="AL45" s="773"/>
      <c r="AM45" s="773"/>
      <c r="AN45" s="773"/>
      <c r="AO45" s="773"/>
      <c r="AP45" s="773"/>
      <c r="AQ45" s="774"/>
      <c r="AW45" s="267"/>
      <c r="AX45" s="267"/>
      <c r="AY45" s="267"/>
      <c r="AZ45" s="267"/>
      <c r="BA45" s="267"/>
      <c r="BB45" s="267"/>
      <c r="BC45" s="267"/>
      <c r="BD45" s="263"/>
    </row>
    <row r="46" spans="1:74" ht="12.75" customHeight="1">
      <c r="A46" s="415">
        <v>60</v>
      </c>
      <c r="B46" s="308" t="s">
        <v>51</v>
      </c>
      <c r="C46" s="309"/>
      <c r="D46" s="309"/>
      <c r="E46" s="309"/>
      <c r="F46" s="309"/>
      <c r="G46" s="309"/>
      <c r="H46" s="309"/>
      <c r="I46" s="309"/>
      <c r="J46" s="309"/>
      <c r="K46" s="309"/>
      <c r="L46" s="309"/>
      <c r="M46" s="309"/>
      <c r="N46" s="309"/>
      <c r="O46" s="309"/>
      <c r="P46" s="309"/>
      <c r="Q46" s="309"/>
      <c r="R46" s="309"/>
      <c r="S46" s="309"/>
      <c r="T46" s="309"/>
      <c r="U46" s="309"/>
      <c r="V46" s="309"/>
      <c r="W46" s="309"/>
      <c r="X46" s="309"/>
      <c r="Y46" s="309"/>
      <c r="Z46" s="309"/>
      <c r="AA46" s="309"/>
      <c r="AB46" s="309"/>
      <c r="AC46" s="309"/>
      <c r="AD46" s="309"/>
      <c r="AE46" s="309"/>
      <c r="AF46" s="776">
        <v>17</v>
      </c>
      <c r="AG46" s="777"/>
      <c r="AH46" s="773">
        <f>VLOOKUP(A46,'3o AN'!A39:J5168,9,FALSE)</f>
        <v>0</v>
      </c>
      <c r="AI46" s="773"/>
      <c r="AJ46" s="773"/>
      <c r="AK46" s="773"/>
      <c r="AL46" s="773"/>
      <c r="AM46" s="773"/>
      <c r="AN46" s="773"/>
      <c r="AO46" s="773"/>
      <c r="AP46" s="773"/>
      <c r="AQ46" s="774"/>
      <c r="AW46" s="267"/>
      <c r="AX46" s="267"/>
      <c r="AY46" s="267"/>
      <c r="AZ46" s="267"/>
      <c r="BA46" s="267"/>
      <c r="BB46" s="267"/>
      <c r="BC46" s="267"/>
      <c r="BM46" s="268"/>
      <c r="BN46" s="268"/>
      <c r="BO46" s="268"/>
      <c r="BP46" s="268"/>
      <c r="BQ46" s="268"/>
      <c r="BR46" s="268"/>
      <c r="BS46" s="268"/>
      <c r="BT46" s="268"/>
      <c r="BU46" s="268"/>
      <c r="BV46" s="268"/>
    </row>
    <row r="47" spans="1:95" ht="12.75" customHeight="1">
      <c r="A47" s="415">
        <v>61</v>
      </c>
      <c r="B47" s="825" t="s">
        <v>30</v>
      </c>
      <c r="C47" s="826"/>
      <c r="D47" s="826"/>
      <c r="E47" s="826"/>
      <c r="F47" s="826"/>
      <c r="G47" s="826"/>
      <c r="H47" s="826"/>
      <c r="I47" s="826"/>
      <c r="J47" s="826"/>
      <c r="K47" s="826"/>
      <c r="L47" s="826"/>
      <c r="M47" s="826"/>
      <c r="N47" s="826"/>
      <c r="O47" s="826"/>
      <c r="P47" s="826"/>
      <c r="Q47" s="826"/>
      <c r="R47" s="826"/>
      <c r="S47" s="826"/>
      <c r="T47" s="826"/>
      <c r="U47" s="826"/>
      <c r="V47" s="826"/>
      <c r="W47" s="826"/>
      <c r="X47" s="826"/>
      <c r="Y47" s="826"/>
      <c r="Z47" s="826"/>
      <c r="AA47" s="826"/>
      <c r="AB47" s="826"/>
      <c r="AC47" s="826"/>
      <c r="AD47" s="826"/>
      <c r="AE47" s="826"/>
      <c r="AF47" s="826"/>
      <c r="AG47" s="826"/>
      <c r="AH47" s="773">
        <v>0</v>
      </c>
      <c r="AI47" s="773"/>
      <c r="AJ47" s="773"/>
      <c r="AK47" s="773"/>
      <c r="AL47" s="773"/>
      <c r="AM47" s="773"/>
      <c r="AN47" s="773"/>
      <c r="AO47" s="773"/>
      <c r="AP47" s="773"/>
      <c r="AQ47" s="774"/>
      <c r="AR47" s="289" t="str">
        <f>IF(AH47&gt;0,"''Este renglon no debe diligenciarse por personas naturales no obligadas a llevar contabilidad'","      ")</f>
        <v>      </v>
      </c>
      <c r="AW47" s="268"/>
      <c r="AX47" s="268"/>
      <c r="AY47" s="268"/>
      <c r="AZ47" s="268"/>
      <c r="BA47" s="268"/>
      <c r="BB47" s="268"/>
      <c r="BC47" s="269"/>
      <c r="BH47" s="268"/>
      <c r="BI47" s="268"/>
      <c r="BJ47" s="268"/>
      <c r="BK47" s="268"/>
      <c r="BL47" s="268"/>
      <c r="BM47" s="244"/>
      <c r="BN47" s="244"/>
      <c r="BO47" s="244"/>
      <c r="BP47" s="244"/>
      <c r="BQ47" s="244"/>
      <c r="BR47" s="244"/>
      <c r="BS47" s="244"/>
      <c r="BT47" s="244"/>
      <c r="BU47" s="244"/>
      <c r="BV47" s="244"/>
      <c r="BW47" s="268"/>
      <c r="BX47" s="268"/>
      <c r="BY47" s="268"/>
      <c r="BZ47" s="268"/>
      <c r="CA47" s="268"/>
      <c r="CB47" s="268"/>
      <c r="CC47" s="268"/>
      <c r="CD47" s="268"/>
      <c r="CE47" s="268"/>
      <c r="CF47" s="268"/>
      <c r="CG47" s="268"/>
      <c r="CH47" s="268"/>
      <c r="CI47" s="268"/>
      <c r="CJ47" s="268"/>
      <c r="CK47" s="268"/>
      <c r="CL47" s="268"/>
      <c r="CM47" s="268"/>
      <c r="CN47" s="268"/>
      <c r="CO47" s="268"/>
      <c r="CP47" s="268"/>
      <c r="CQ47" s="268"/>
    </row>
    <row r="48" spans="1:95" ht="12.75" customHeight="1">
      <c r="A48" s="415">
        <v>62</v>
      </c>
      <c r="B48" s="825" t="s">
        <v>237</v>
      </c>
      <c r="C48" s="826"/>
      <c r="D48" s="826"/>
      <c r="E48" s="826"/>
      <c r="F48" s="826"/>
      <c r="G48" s="826"/>
      <c r="H48" s="826"/>
      <c r="I48" s="826"/>
      <c r="J48" s="826"/>
      <c r="K48" s="826"/>
      <c r="L48" s="826"/>
      <c r="M48" s="826"/>
      <c r="N48" s="826"/>
      <c r="O48" s="826"/>
      <c r="P48" s="826"/>
      <c r="Q48" s="826"/>
      <c r="R48" s="826"/>
      <c r="S48" s="826"/>
      <c r="T48" s="826"/>
      <c r="U48" s="826"/>
      <c r="V48" s="826"/>
      <c r="W48" s="826"/>
      <c r="X48" s="826"/>
      <c r="Y48" s="826"/>
      <c r="Z48" s="826"/>
      <c r="AA48" s="826"/>
      <c r="AB48" s="826"/>
      <c r="AC48" s="826"/>
      <c r="AD48" s="826"/>
      <c r="AE48" s="826"/>
      <c r="AF48" s="826"/>
      <c r="AG48" s="826"/>
      <c r="AH48" s="773">
        <f>SUM(AH45:AQ47)</f>
        <v>0</v>
      </c>
      <c r="AI48" s="773"/>
      <c r="AJ48" s="773"/>
      <c r="AK48" s="773"/>
      <c r="AL48" s="773"/>
      <c r="AM48" s="773"/>
      <c r="AN48" s="773"/>
      <c r="AO48" s="773"/>
      <c r="AP48" s="773"/>
      <c r="AQ48" s="774"/>
      <c r="AU48" s="267"/>
      <c r="AV48" s="267"/>
      <c r="AW48" s="244"/>
      <c r="AX48" s="244"/>
      <c r="AY48" s="244"/>
      <c r="AZ48" s="244"/>
      <c r="BA48" s="244"/>
      <c r="BB48" s="244"/>
      <c r="BC48" s="244"/>
      <c r="BH48" s="244"/>
      <c r="BI48" s="244"/>
      <c r="BJ48" s="244"/>
      <c r="BK48" s="244"/>
      <c r="BL48" s="244"/>
      <c r="BM48" s="244"/>
      <c r="BN48" s="244"/>
      <c r="BO48" s="244"/>
      <c r="BP48" s="244"/>
      <c r="BQ48" s="244"/>
      <c r="BR48" s="244"/>
      <c r="BS48" s="244"/>
      <c r="BT48" s="244"/>
      <c r="BU48" s="244"/>
      <c r="BV48" s="244"/>
      <c r="BW48" s="244"/>
      <c r="BX48" s="244"/>
      <c r="BY48" s="244"/>
      <c r="BZ48" s="244"/>
      <c r="CA48" s="244"/>
      <c r="CB48" s="244"/>
      <c r="CC48" s="244"/>
      <c r="CD48" s="244"/>
      <c r="CE48" s="244"/>
      <c r="CF48" s="244"/>
      <c r="CG48" s="244"/>
      <c r="CH48" s="244"/>
      <c r="CI48" s="244"/>
      <c r="CJ48" s="244"/>
      <c r="CK48" s="244"/>
      <c r="CL48" s="244"/>
      <c r="CM48" s="244"/>
      <c r="CN48" s="244"/>
      <c r="CO48" s="244"/>
      <c r="CP48" s="244"/>
      <c r="CQ48" s="244"/>
    </row>
    <row r="49" spans="1:95" s="268" customFormat="1" ht="12.75" customHeight="1">
      <c r="A49" s="415">
        <v>63</v>
      </c>
      <c r="B49" s="825" t="s">
        <v>141</v>
      </c>
      <c r="C49" s="826"/>
      <c r="D49" s="826"/>
      <c r="E49" s="826"/>
      <c r="F49" s="826"/>
      <c r="G49" s="826"/>
      <c r="H49" s="826"/>
      <c r="I49" s="826"/>
      <c r="J49" s="826"/>
      <c r="K49" s="826"/>
      <c r="L49" s="826"/>
      <c r="M49" s="826"/>
      <c r="N49" s="826"/>
      <c r="O49" s="826"/>
      <c r="P49" s="826"/>
      <c r="Q49" s="826"/>
      <c r="R49" s="826"/>
      <c r="S49" s="826"/>
      <c r="T49" s="826"/>
      <c r="U49" s="826"/>
      <c r="V49" s="826"/>
      <c r="W49" s="826"/>
      <c r="X49" s="826"/>
      <c r="Y49" s="826"/>
      <c r="Z49" s="826"/>
      <c r="AA49" s="826"/>
      <c r="AB49" s="826"/>
      <c r="AC49" s="826"/>
      <c r="AD49" s="826"/>
      <c r="AE49" s="826"/>
      <c r="AF49" s="826"/>
      <c r="AG49" s="826"/>
      <c r="AH49" s="773">
        <f>+'1o PT'!R26</f>
        <v>0</v>
      </c>
      <c r="AI49" s="773"/>
      <c r="AJ49" s="773"/>
      <c r="AK49" s="773"/>
      <c r="AL49" s="773"/>
      <c r="AM49" s="773"/>
      <c r="AN49" s="773"/>
      <c r="AO49" s="773"/>
      <c r="AP49" s="773"/>
      <c r="AQ49" s="774"/>
      <c r="AV49" s="267"/>
      <c r="AW49" s="244"/>
      <c r="AX49" s="244"/>
      <c r="AY49" s="244"/>
      <c r="AZ49" s="244"/>
      <c r="BA49" s="244"/>
      <c r="BB49" s="244"/>
      <c r="BD49" s="226"/>
      <c r="BH49" s="244"/>
      <c r="BI49" s="244"/>
      <c r="BJ49" s="244"/>
      <c r="BK49" s="244"/>
      <c r="BL49" s="244"/>
      <c r="BM49" s="244"/>
      <c r="BN49" s="244"/>
      <c r="BO49" s="244"/>
      <c r="BP49" s="244"/>
      <c r="BQ49" s="244"/>
      <c r="BR49" s="244"/>
      <c r="BS49" s="244"/>
      <c r="BT49" s="244"/>
      <c r="BU49" s="244"/>
      <c r="BV49" s="244"/>
      <c r="BW49" s="244"/>
      <c r="BX49" s="244"/>
      <c r="BY49" s="244"/>
      <c r="BZ49" s="244"/>
      <c r="CA49" s="244"/>
      <c r="CB49" s="244"/>
      <c r="CC49" s="244"/>
      <c r="CD49" s="244"/>
      <c r="CE49" s="244"/>
      <c r="CF49" s="244"/>
      <c r="CG49" s="244"/>
      <c r="CH49" s="244"/>
      <c r="CI49" s="244"/>
      <c r="CJ49" s="244"/>
      <c r="CK49" s="244"/>
      <c r="CL49" s="244"/>
      <c r="CM49" s="244"/>
      <c r="CN49" s="244"/>
      <c r="CO49" s="244"/>
      <c r="CP49" s="244"/>
      <c r="CQ49" s="244"/>
    </row>
    <row r="50" spans="1:56" s="244" customFormat="1" ht="12.75" customHeight="1">
      <c r="A50" s="415">
        <v>64</v>
      </c>
      <c r="B50" s="825" t="s">
        <v>142</v>
      </c>
      <c r="C50" s="826"/>
      <c r="D50" s="826"/>
      <c r="E50" s="826"/>
      <c r="F50" s="826"/>
      <c r="G50" s="826"/>
      <c r="H50" s="826"/>
      <c r="I50" s="826"/>
      <c r="J50" s="826"/>
      <c r="K50" s="826"/>
      <c r="L50" s="826"/>
      <c r="M50" s="826"/>
      <c r="N50" s="826"/>
      <c r="O50" s="826"/>
      <c r="P50" s="826"/>
      <c r="Q50" s="826"/>
      <c r="R50" s="826"/>
      <c r="S50" s="826"/>
      <c r="T50" s="826"/>
      <c r="U50" s="826"/>
      <c r="V50" s="826"/>
      <c r="W50" s="826"/>
      <c r="X50" s="826"/>
      <c r="Y50" s="826"/>
      <c r="Z50" s="826"/>
      <c r="AA50" s="826"/>
      <c r="AB50" s="826"/>
      <c r="AC50" s="826"/>
      <c r="AD50" s="826"/>
      <c r="AE50" s="826"/>
      <c r="AF50" s="826"/>
      <c r="AG50" s="826"/>
      <c r="AH50" s="773">
        <f>+'1o PT'!R25</f>
        <v>0</v>
      </c>
      <c r="AI50" s="773"/>
      <c r="AJ50" s="773"/>
      <c r="AK50" s="773"/>
      <c r="AL50" s="773"/>
      <c r="AM50" s="773"/>
      <c r="AN50" s="773"/>
      <c r="AO50" s="773"/>
      <c r="AP50" s="773"/>
      <c r="AQ50" s="774"/>
      <c r="BD50" s="268"/>
    </row>
    <row r="51" spans="1:74" s="244" customFormat="1" ht="12.75" customHeight="1">
      <c r="A51" s="415">
        <v>65</v>
      </c>
      <c r="B51" s="308" t="s">
        <v>143</v>
      </c>
      <c r="C51" s="309"/>
      <c r="D51" s="309"/>
      <c r="E51" s="309"/>
      <c r="F51" s="309"/>
      <c r="G51" s="309"/>
      <c r="H51" s="309"/>
      <c r="I51" s="309"/>
      <c r="J51" s="309"/>
      <c r="K51" s="309"/>
      <c r="L51" s="309"/>
      <c r="M51" s="309"/>
      <c r="N51" s="309"/>
      <c r="O51" s="309"/>
      <c r="P51" s="309"/>
      <c r="Q51" s="309"/>
      <c r="R51" s="309"/>
      <c r="S51" s="309"/>
      <c r="T51" s="309"/>
      <c r="U51" s="309"/>
      <c r="V51" s="309"/>
      <c r="W51" s="309"/>
      <c r="X51" s="309"/>
      <c r="Y51" s="309"/>
      <c r="Z51" s="309"/>
      <c r="AA51" s="309"/>
      <c r="AB51" s="309"/>
      <c r="AC51" s="309"/>
      <c r="AD51" s="309"/>
      <c r="AE51" s="309"/>
      <c r="AF51" s="776">
        <v>19</v>
      </c>
      <c r="AG51" s="777"/>
      <c r="AH51" s="773">
        <f>VLOOKUP(A51,'3o AN'!A44:J5173,8,FALSE)</f>
        <v>0</v>
      </c>
      <c r="AI51" s="773"/>
      <c r="AJ51" s="773"/>
      <c r="AK51" s="773"/>
      <c r="AL51" s="773"/>
      <c r="AM51" s="773"/>
      <c r="AN51" s="773"/>
      <c r="AO51" s="773"/>
      <c r="AP51" s="773"/>
      <c r="AQ51" s="774"/>
      <c r="AW51" s="226"/>
      <c r="AX51" s="226"/>
      <c r="AY51" s="226"/>
      <c r="AZ51" s="226"/>
      <c r="BA51" s="226"/>
      <c r="BB51" s="226"/>
      <c r="BC51" s="226"/>
      <c r="BM51" s="226"/>
      <c r="BN51" s="226"/>
      <c r="BO51" s="226"/>
      <c r="BP51" s="226"/>
      <c r="BQ51" s="226"/>
      <c r="BR51" s="226"/>
      <c r="BS51" s="226"/>
      <c r="BT51" s="226"/>
      <c r="BU51" s="226"/>
      <c r="BV51" s="226"/>
    </row>
    <row r="52" spans="1:95" s="244" customFormat="1" ht="12.75" customHeight="1">
      <c r="A52" s="415">
        <v>66</v>
      </c>
      <c r="B52" s="308" t="s">
        <v>388</v>
      </c>
      <c r="C52" s="309"/>
      <c r="D52" s="309"/>
      <c r="E52" s="309"/>
      <c r="F52" s="309"/>
      <c r="G52" s="309"/>
      <c r="H52" s="309"/>
      <c r="I52" s="309"/>
      <c r="J52" s="309"/>
      <c r="K52" s="309"/>
      <c r="L52" s="309"/>
      <c r="M52" s="309"/>
      <c r="N52" s="309"/>
      <c r="O52" s="309"/>
      <c r="P52" s="309"/>
      <c r="Q52" s="309"/>
      <c r="R52" s="309"/>
      <c r="S52" s="309"/>
      <c r="T52" s="309"/>
      <c r="U52" s="309"/>
      <c r="V52" s="309"/>
      <c r="W52" s="309"/>
      <c r="X52" s="309"/>
      <c r="Y52" s="309"/>
      <c r="Z52" s="309"/>
      <c r="AA52" s="309"/>
      <c r="AB52" s="309"/>
      <c r="AC52" s="309"/>
      <c r="AD52" s="309"/>
      <c r="AE52" s="309"/>
      <c r="AF52" s="776">
        <v>20</v>
      </c>
      <c r="AG52" s="777"/>
      <c r="AH52" s="773">
        <f>VLOOKUP(A52,'3o AN'!A45:J5174,9,FALSE)</f>
        <v>0</v>
      </c>
      <c r="AI52" s="773"/>
      <c r="AJ52" s="773"/>
      <c r="AK52" s="773"/>
      <c r="AL52" s="773"/>
      <c r="AM52" s="773"/>
      <c r="AN52" s="773"/>
      <c r="AO52" s="773"/>
      <c r="AP52" s="773"/>
      <c r="AQ52" s="774"/>
      <c r="AW52" s="226"/>
      <c r="AX52" s="226"/>
      <c r="AY52" s="226"/>
      <c r="AZ52" s="226"/>
      <c r="BA52" s="226"/>
      <c r="BB52" s="226"/>
      <c r="BC52" s="226"/>
      <c r="BH52" s="226"/>
      <c r="BI52" s="226"/>
      <c r="BJ52" s="226"/>
      <c r="BK52" s="226"/>
      <c r="BL52" s="226"/>
      <c r="BM52" s="226"/>
      <c r="BN52" s="226"/>
      <c r="BO52" s="226"/>
      <c r="BP52" s="226"/>
      <c r="BQ52" s="226"/>
      <c r="BR52" s="226"/>
      <c r="BS52" s="226"/>
      <c r="BT52" s="226"/>
      <c r="BU52" s="226"/>
      <c r="BV52" s="226"/>
      <c r="BW52" s="226"/>
      <c r="BX52" s="226"/>
      <c r="BY52" s="226"/>
      <c r="BZ52" s="226"/>
      <c r="CA52" s="226"/>
      <c r="CB52" s="226"/>
      <c r="CC52" s="226"/>
      <c r="CD52" s="226"/>
      <c r="CE52" s="226"/>
      <c r="CF52" s="226"/>
      <c r="CG52" s="226"/>
      <c r="CH52" s="226"/>
      <c r="CI52" s="226"/>
      <c r="CJ52" s="226"/>
      <c r="CK52" s="226"/>
      <c r="CL52" s="226"/>
      <c r="CM52" s="226"/>
      <c r="CN52" s="226"/>
      <c r="CO52" s="226"/>
      <c r="CP52" s="226"/>
      <c r="CQ52" s="226"/>
    </row>
    <row r="53" spans="1:95" s="244" customFormat="1" ht="12.75" customHeight="1">
      <c r="A53" s="415">
        <v>67</v>
      </c>
      <c r="B53" s="825" t="s">
        <v>238</v>
      </c>
      <c r="C53" s="826"/>
      <c r="D53" s="826"/>
      <c r="E53" s="826"/>
      <c r="F53" s="826"/>
      <c r="G53" s="826"/>
      <c r="H53" s="826"/>
      <c r="I53" s="826"/>
      <c r="J53" s="826"/>
      <c r="K53" s="826"/>
      <c r="L53" s="826"/>
      <c r="M53" s="826"/>
      <c r="N53" s="826"/>
      <c r="O53" s="826"/>
      <c r="P53" s="826"/>
      <c r="Q53" s="826"/>
      <c r="R53" s="826"/>
      <c r="S53" s="826"/>
      <c r="T53" s="826"/>
      <c r="U53" s="826"/>
      <c r="V53" s="826"/>
      <c r="W53" s="826"/>
      <c r="X53" s="826"/>
      <c r="Y53" s="826"/>
      <c r="Z53" s="826"/>
      <c r="AA53" s="826"/>
      <c r="AB53" s="826"/>
      <c r="AC53" s="826"/>
      <c r="AD53" s="826"/>
      <c r="AE53" s="826"/>
      <c r="AF53" s="826"/>
      <c r="AG53" s="826"/>
      <c r="AH53" s="773">
        <f>IF(AH48+AH52-AH49-AH50-AH51&gt;0,AH48+AH52-AH49-AH50-AH51,0)</f>
        <v>0</v>
      </c>
      <c r="AI53" s="773"/>
      <c r="AJ53" s="773"/>
      <c r="AK53" s="773"/>
      <c r="AL53" s="773"/>
      <c r="AM53" s="773"/>
      <c r="AN53" s="773"/>
      <c r="AO53" s="773"/>
      <c r="AP53" s="773"/>
      <c r="AQ53" s="774"/>
      <c r="AU53" s="226"/>
      <c r="AW53" s="226"/>
      <c r="AX53" s="226"/>
      <c r="AY53" s="226"/>
      <c r="AZ53" s="226"/>
      <c r="BA53" s="226"/>
      <c r="BB53" s="226"/>
      <c r="BC53" s="226"/>
      <c r="BH53" s="226"/>
      <c r="BI53" s="226"/>
      <c r="BJ53" s="226"/>
      <c r="BK53" s="226"/>
      <c r="BL53" s="226"/>
      <c r="BM53" s="226"/>
      <c r="BN53" s="226"/>
      <c r="BO53" s="226"/>
      <c r="BP53" s="226"/>
      <c r="BQ53" s="226"/>
      <c r="BR53" s="226"/>
      <c r="BS53" s="226"/>
      <c r="BT53" s="226"/>
      <c r="BU53" s="226"/>
      <c r="BV53" s="226"/>
      <c r="BW53" s="226"/>
      <c r="BX53" s="226"/>
      <c r="BY53" s="226"/>
      <c r="BZ53" s="226"/>
      <c r="CA53" s="226"/>
      <c r="CB53" s="226"/>
      <c r="CC53" s="226"/>
      <c r="CD53" s="226"/>
      <c r="CE53" s="226"/>
      <c r="CF53" s="226"/>
      <c r="CG53" s="226"/>
      <c r="CH53" s="226"/>
      <c r="CI53" s="226"/>
      <c r="CJ53" s="226"/>
      <c r="CK53" s="226"/>
      <c r="CL53" s="226"/>
      <c r="CM53" s="226"/>
      <c r="CN53" s="226"/>
      <c r="CO53" s="226"/>
      <c r="CP53" s="226"/>
      <c r="CQ53" s="226"/>
    </row>
    <row r="54" spans="1:56" ht="12.75" customHeight="1">
      <c r="A54" s="415">
        <v>68</v>
      </c>
      <c r="B54" s="825" t="s">
        <v>52</v>
      </c>
      <c r="C54" s="826"/>
      <c r="D54" s="826"/>
      <c r="E54" s="826"/>
      <c r="F54" s="826"/>
      <c r="G54" s="826"/>
      <c r="H54" s="826"/>
      <c r="I54" s="826"/>
      <c r="J54" s="826"/>
      <c r="K54" s="826"/>
      <c r="L54" s="826"/>
      <c r="M54" s="826"/>
      <c r="N54" s="826"/>
      <c r="O54" s="826"/>
      <c r="P54" s="826"/>
      <c r="Q54" s="826"/>
      <c r="R54" s="826"/>
      <c r="S54" s="826"/>
      <c r="T54" s="826"/>
      <c r="U54" s="826"/>
      <c r="V54" s="826"/>
      <c r="W54" s="826"/>
      <c r="X54" s="826"/>
      <c r="Y54" s="826"/>
      <c r="Z54" s="826"/>
      <c r="AA54" s="826"/>
      <c r="AB54" s="826"/>
      <c r="AC54" s="826"/>
      <c r="AD54" s="826"/>
      <c r="AE54" s="826"/>
      <c r="AF54" s="826"/>
      <c r="AG54" s="826"/>
      <c r="AH54" s="773">
        <v>0</v>
      </c>
      <c r="AI54" s="773"/>
      <c r="AJ54" s="773"/>
      <c r="AK54" s="773"/>
      <c r="AL54" s="773"/>
      <c r="AM54" s="773"/>
      <c r="AN54" s="773"/>
      <c r="AO54" s="773"/>
      <c r="AP54" s="773"/>
      <c r="AQ54" s="774"/>
      <c r="BD54" s="244"/>
    </row>
    <row r="55" spans="1:43" ht="12.75" customHeight="1">
      <c r="A55" s="415">
        <v>69</v>
      </c>
      <c r="B55" s="825" t="s">
        <v>239</v>
      </c>
      <c r="C55" s="826"/>
      <c r="D55" s="826"/>
      <c r="E55" s="826"/>
      <c r="F55" s="826"/>
      <c r="G55" s="826"/>
      <c r="H55" s="826"/>
      <c r="I55" s="826"/>
      <c r="J55" s="826"/>
      <c r="K55" s="826"/>
      <c r="L55" s="826"/>
      <c r="M55" s="826"/>
      <c r="N55" s="826"/>
      <c r="O55" s="826"/>
      <c r="P55" s="826"/>
      <c r="Q55" s="826"/>
      <c r="R55" s="826"/>
      <c r="S55" s="826"/>
      <c r="T55" s="826"/>
      <c r="U55" s="826"/>
      <c r="V55" s="826"/>
      <c r="W55" s="826"/>
      <c r="X55" s="826"/>
      <c r="Y55" s="826"/>
      <c r="Z55" s="826"/>
      <c r="AA55" s="826"/>
      <c r="AB55" s="826"/>
      <c r="AC55" s="826"/>
      <c r="AD55" s="826"/>
      <c r="AE55" s="826"/>
      <c r="AF55" s="826"/>
      <c r="AG55" s="826"/>
      <c r="AH55" s="773">
        <f>IF(AH48+AH52+AH54-AH51-AH50-AH49&gt;0,AH48+AH52+AH54-AH51-AH50-AH49,0)</f>
        <v>0</v>
      </c>
      <c r="AI55" s="773"/>
      <c r="AJ55" s="773"/>
      <c r="AK55" s="773"/>
      <c r="AL55" s="773"/>
      <c r="AM55" s="773"/>
      <c r="AN55" s="773"/>
      <c r="AO55" s="773"/>
      <c r="AP55" s="773"/>
      <c r="AQ55" s="774"/>
    </row>
    <row r="56" spans="1:43" ht="12.75" customHeight="1" thickBot="1">
      <c r="A56" s="415">
        <v>70</v>
      </c>
      <c r="B56" s="844" t="s">
        <v>240</v>
      </c>
      <c r="C56" s="845"/>
      <c r="D56" s="845"/>
      <c r="E56" s="845"/>
      <c r="F56" s="845"/>
      <c r="G56" s="845"/>
      <c r="H56" s="845"/>
      <c r="I56" s="845"/>
      <c r="J56" s="845"/>
      <c r="K56" s="845"/>
      <c r="L56" s="845"/>
      <c r="M56" s="845"/>
      <c r="N56" s="845"/>
      <c r="O56" s="845"/>
      <c r="P56" s="845"/>
      <c r="Q56" s="845"/>
      <c r="R56" s="845"/>
      <c r="S56" s="845"/>
      <c r="T56" s="845"/>
      <c r="U56" s="845"/>
      <c r="V56" s="845"/>
      <c r="W56" s="845"/>
      <c r="X56" s="845"/>
      <c r="Y56" s="845"/>
      <c r="Z56" s="845"/>
      <c r="AA56" s="845"/>
      <c r="AB56" s="845"/>
      <c r="AC56" s="845"/>
      <c r="AD56" s="845"/>
      <c r="AE56" s="845"/>
      <c r="AF56" s="845"/>
      <c r="AG56" s="845"/>
      <c r="AH56" s="846">
        <f>IF(AH49+AH50+AH51-AH48-AH52-AH54&gt;0,AH49+AH50+AH51-AH48-AH52-AH54,0)</f>
        <v>0</v>
      </c>
      <c r="AI56" s="846"/>
      <c r="AJ56" s="846"/>
      <c r="AK56" s="846"/>
      <c r="AL56" s="846"/>
      <c r="AM56" s="846"/>
      <c r="AN56" s="846"/>
      <c r="AO56" s="846"/>
      <c r="AP56" s="846"/>
      <c r="AQ56" s="847"/>
    </row>
    <row r="57" spans="1:95" s="244" customFormat="1" ht="12.75" customHeight="1">
      <c r="A57" s="415"/>
      <c r="B57" s="264"/>
      <c r="C57" s="264"/>
      <c r="D57" s="264"/>
      <c r="E57" s="264"/>
      <c r="F57" s="264"/>
      <c r="G57" s="264"/>
      <c r="H57" s="264"/>
      <c r="I57" s="264"/>
      <c r="J57" s="264"/>
      <c r="K57" s="264"/>
      <c r="L57" s="264"/>
      <c r="M57" s="264"/>
      <c r="N57" s="264"/>
      <c r="O57" s="264"/>
      <c r="V57" s="260"/>
      <c r="W57" s="260"/>
      <c r="X57" s="260"/>
      <c r="Y57" s="260"/>
      <c r="Z57" s="260"/>
      <c r="AA57" s="260"/>
      <c r="AB57" s="260"/>
      <c r="AF57" s="312"/>
      <c r="AG57" s="312"/>
      <c r="AH57" s="261"/>
      <c r="AI57" s="261"/>
      <c r="AJ57" s="261"/>
      <c r="AK57" s="261"/>
      <c r="AL57" s="261"/>
      <c r="AM57" s="261"/>
      <c r="AN57" s="261"/>
      <c r="AO57" s="261"/>
      <c r="AP57" s="261"/>
      <c r="AQ57" s="261"/>
      <c r="AW57" s="263"/>
      <c r="AX57" s="263"/>
      <c r="AY57" s="263"/>
      <c r="AZ57" s="263"/>
      <c r="BA57" s="263"/>
      <c r="BB57" s="263"/>
      <c r="BC57" s="263"/>
      <c r="BH57" s="226"/>
      <c r="BI57" s="226"/>
      <c r="BJ57" s="226"/>
      <c r="BK57" s="226"/>
      <c r="BL57" s="226"/>
      <c r="BM57" s="226"/>
      <c r="BN57" s="226"/>
      <c r="BO57" s="226"/>
      <c r="BP57" s="226"/>
      <c r="BQ57" s="226"/>
      <c r="BR57" s="226"/>
      <c r="BS57" s="226"/>
      <c r="BT57" s="226"/>
      <c r="BU57" s="226"/>
      <c r="BV57" s="226"/>
      <c r="BW57" s="226"/>
      <c r="BX57" s="226"/>
      <c r="BY57" s="226"/>
      <c r="BZ57" s="226"/>
      <c r="CA57" s="226"/>
      <c r="CB57" s="226"/>
      <c r="CC57" s="226"/>
      <c r="CD57" s="226"/>
      <c r="CE57" s="226"/>
      <c r="CF57" s="226"/>
      <c r="CG57" s="226"/>
      <c r="CH57" s="226"/>
      <c r="CI57" s="226"/>
      <c r="CJ57" s="226"/>
      <c r="CK57" s="226"/>
      <c r="CL57" s="226"/>
      <c r="CM57" s="226"/>
      <c r="CN57" s="226"/>
      <c r="CO57" s="226"/>
      <c r="CP57" s="226"/>
      <c r="CQ57" s="226"/>
    </row>
    <row r="58" spans="2:56" ht="12.75" customHeight="1">
      <c r="B58" s="778" t="s">
        <v>492</v>
      </c>
      <c r="C58" s="778"/>
      <c r="D58" s="778"/>
      <c r="E58" s="778"/>
      <c r="F58" s="778"/>
      <c r="G58" s="778"/>
      <c r="H58" s="778"/>
      <c r="I58" s="778"/>
      <c r="J58" s="778"/>
      <c r="K58" s="778"/>
      <c r="L58" s="778"/>
      <c r="M58" s="778"/>
      <c r="N58" s="778"/>
      <c r="O58" s="778"/>
      <c r="P58" s="778"/>
      <c r="Q58" s="778"/>
      <c r="R58" s="778"/>
      <c r="S58" s="778"/>
      <c r="T58" s="778"/>
      <c r="U58" s="778"/>
      <c r="V58" s="778"/>
      <c r="W58" s="778"/>
      <c r="X58" s="778"/>
      <c r="Y58" s="778"/>
      <c r="Z58" s="778"/>
      <c r="AA58" s="778"/>
      <c r="AB58" s="778"/>
      <c r="AC58" s="778"/>
      <c r="AD58" s="778"/>
      <c r="AE58" s="778"/>
      <c r="AF58" s="778"/>
      <c r="AG58" s="778"/>
      <c r="AH58" s="778"/>
      <c r="AI58" s="778"/>
      <c r="AJ58" s="778"/>
      <c r="AK58" s="778"/>
      <c r="AL58" s="778"/>
      <c r="AM58" s="778"/>
      <c r="AN58" s="778"/>
      <c r="AO58" s="778"/>
      <c r="AP58" s="778"/>
      <c r="AQ58" s="778"/>
      <c r="AR58" s="228"/>
      <c r="AS58" s="228"/>
      <c r="AT58" s="228"/>
      <c r="AU58" s="228"/>
      <c r="AV58" s="228"/>
      <c r="AW58" s="228"/>
      <c r="AX58" s="228"/>
      <c r="AY58" s="228"/>
      <c r="AZ58" s="228"/>
      <c r="BA58" s="228"/>
      <c r="BB58" s="228"/>
      <c r="BC58" s="270"/>
      <c r="BD58" s="270"/>
    </row>
    <row r="59" spans="2:43" ht="12.75" customHeight="1">
      <c r="B59" s="779" t="s">
        <v>490</v>
      </c>
      <c r="C59" s="779"/>
      <c r="D59" s="779"/>
      <c r="E59" s="779"/>
      <c r="F59" s="779"/>
      <c r="G59" s="779"/>
      <c r="H59" s="779"/>
      <c r="I59" s="779"/>
      <c r="J59" s="779"/>
      <c r="K59" s="779"/>
      <c r="L59" s="779"/>
      <c r="M59" s="779"/>
      <c r="N59" s="779"/>
      <c r="O59" s="779"/>
      <c r="P59" s="779"/>
      <c r="Q59" s="779"/>
      <c r="R59" s="779"/>
      <c r="S59" s="779"/>
      <c r="T59" s="779"/>
      <c r="U59" s="779"/>
      <c r="V59" s="779"/>
      <c r="W59" s="779"/>
      <c r="X59" s="779"/>
      <c r="Y59" s="779"/>
      <c r="Z59" s="779"/>
      <c r="AA59" s="779"/>
      <c r="AB59" s="779"/>
      <c r="AC59" s="779"/>
      <c r="AD59" s="779"/>
      <c r="AE59" s="779"/>
      <c r="AF59" s="779"/>
      <c r="AG59" s="779"/>
      <c r="AH59" s="779"/>
      <c r="AI59" s="779"/>
      <c r="AJ59" s="779"/>
      <c r="AK59" s="779"/>
      <c r="AL59" s="779"/>
      <c r="AM59" s="779"/>
      <c r="AN59" s="779"/>
      <c r="AO59" s="779"/>
      <c r="AP59" s="779"/>
      <c r="AQ59" s="779"/>
    </row>
    <row r="60" spans="2:43" ht="12.75" customHeight="1">
      <c r="B60" s="780" t="s">
        <v>528</v>
      </c>
      <c r="C60" s="780"/>
      <c r="D60" s="780"/>
      <c r="E60" s="780"/>
      <c r="F60" s="780"/>
      <c r="G60" s="780"/>
      <c r="H60" s="780"/>
      <c r="I60" s="780"/>
      <c r="J60" s="780"/>
      <c r="K60" s="780"/>
      <c r="L60" s="780"/>
      <c r="M60" s="780"/>
      <c r="N60" s="780"/>
      <c r="O60" s="780"/>
      <c r="P60" s="780"/>
      <c r="Q60" s="780"/>
      <c r="R60" s="780"/>
      <c r="S60" s="780"/>
      <c r="T60" s="780"/>
      <c r="U60" s="780"/>
      <c r="V60" s="780"/>
      <c r="W60" s="780"/>
      <c r="X60" s="780"/>
      <c r="Y60" s="780"/>
      <c r="Z60" s="780"/>
      <c r="AA60" s="780"/>
      <c r="AB60" s="780"/>
      <c r="AC60" s="780"/>
      <c r="AD60" s="780"/>
      <c r="AE60" s="780"/>
      <c r="AF60" s="780"/>
      <c r="AG60" s="780"/>
      <c r="AH60" s="780"/>
      <c r="AI60" s="780"/>
      <c r="AJ60" s="780"/>
      <c r="AK60" s="780"/>
      <c r="AL60" s="780"/>
      <c r="AM60" s="780"/>
      <c r="AN60" s="780"/>
      <c r="AO60" s="780"/>
      <c r="AP60" s="780"/>
      <c r="AQ60" s="780"/>
    </row>
    <row r="61" spans="2:43" ht="12.75" customHeight="1">
      <c r="B61" s="775" t="s">
        <v>491</v>
      </c>
      <c r="C61" s="775"/>
      <c r="D61" s="775"/>
      <c r="E61" s="775"/>
      <c r="F61" s="775"/>
      <c r="G61" s="775"/>
      <c r="H61" s="775"/>
      <c r="I61" s="775"/>
      <c r="J61" s="775"/>
      <c r="K61" s="775"/>
      <c r="L61" s="775"/>
      <c r="M61" s="775"/>
      <c r="N61" s="775"/>
      <c r="O61" s="775"/>
      <c r="P61" s="775"/>
      <c r="Q61" s="775"/>
      <c r="R61" s="775"/>
      <c r="S61" s="775"/>
      <c r="T61" s="775"/>
      <c r="U61" s="775"/>
      <c r="V61" s="775"/>
      <c r="W61" s="775"/>
      <c r="X61" s="775"/>
      <c r="Y61" s="775"/>
      <c r="Z61" s="775"/>
      <c r="AA61" s="775"/>
      <c r="AB61" s="775"/>
      <c r="AC61" s="775"/>
      <c r="AD61" s="775"/>
      <c r="AE61" s="775"/>
      <c r="AF61" s="775"/>
      <c r="AG61" s="775"/>
      <c r="AH61" s="775"/>
      <c r="AI61" s="775"/>
      <c r="AJ61" s="775"/>
      <c r="AK61" s="775"/>
      <c r="AL61" s="775"/>
      <c r="AM61" s="775"/>
      <c r="AN61" s="775"/>
      <c r="AO61" s="775"/>
      <c r="AP61" s="775"/>
      <c r="AQ61" s="775"/>
    </row>
  </sheetData>
  <sheetProtection password="C58F" sheet="1" formatCells="0" formatColumns="0" formatRows="0" insertColumns="0" insertRows="0" insertHyperlinks="0" deleteColumns="0" deleteRows="0" sort="0" autoFilter="0" pivotTables="0"/>
  <mergeCells count="96">
    <mergeCell ref="AE1:AH1"/>
    <mergeCell ref="AH54:AQ54"/>
    <mergeCell ref="B55:AG55"/>
    <mergeCell ref="AH55:AQ55"/>
    <mergeCell ref="B56:AG56"/>
    <mergeCell ref="AH56:AQ56"/>
    <mergeCell ref="AF3:AG5"/>
    <mergeCell ref="AF8:AG8"/>
    <mergeCell ref="AF9:AG9"/>
    <mergeCell ref="AH50:AQ50"/>
    <mergeCell ref="B53:AG53"/>
    <mergeCell ref="AH53:AQ53"/>
    <mergeCell ref="AH46:AQ46"/>
    <mergeCell ref="B47:AG47"/>
    <mergeCell ref="AH47:AQ47"/>
    <mergeCell ref="B48:AG48"/>
    <mergeCell ref="AH48:AQ48"/>
    <mergeCell ref="AH45:AQ45"/>
    <mergeCell ref="AF43:AG43"/>
    <mergeCell ref="AF44:AG44"/>
    <mergeCell ref="AF46:AG46"/>
    <mergeCell ref="AH51:AQ51"/>
    <mergeCell ref="AH52:AQ52"/>
    <mergeCell ref="B50:AG50"/>
    <mergeCell ref="AH38:AQ38"/>
    <mergeCell ref="AH39:AQ39"/>
    <mergeCell ref="AF37:AG37"/>
    <mergeCell ref="AF38:AG38"/>
    <mergeCell ref="AF39:AG39"/>
    <mergeCell ref="B49:AG49"/>
    <mergeCell ref="AH49:AQ49"/>
    <mergeCell ref="AH43:AQ43"/>
    <mergeCell ref="AH44:AQ44"/>
    <mergeCell ref="B45:AG45"/>
    <mergeCell ref="B54:AG54"/>
    <mergeCell ref="AH24:AQ24"/>
    <mergeCell ref="B40:AG40"/>
    <mergeCell ref="AH40:AQ40"/>
    <mergeCell ref="B36:AQ36"/>
    <mergeCell ref="B42:AQ42"/>
    <mergeCell ref="B30:AG30"/>
    <mergeCell ref="AH30:AQ30"/>
    <mergeCell ref="AH37:AQ37"/>
    <mergeCell ref="AH29:AQ29"/>
    <mergeCell ref="AF22:AG22"/>
    <mergeCell ref="AF23:AG23"/>
    <mergeCell ref="B27:AG27"/>
    <mergeCell ref="AH27:AQ27"/>
    <mergeCell ref="AH23:AQ23"/>
    <mergeCell ref="BB6:BC6"/>
    <mergeCell ref="BB8:BC8"/>
    <mergeCell ref="B7:AQ7"/>
    <mergeCell ref="AH19:AQ19"/>
    <mergeCell ref="AF15:AG15"/>
    <mergeCell ref="AF16:AG16"/>
    <mergeCell ref="AF17:AG17"/>
    <mergeCell ref="AH22:AQ22"/>
    <mergeCell ref="B24:AG24"/>
    <mergeCell ref="B26:AQ26"/>
    <mergeCell ref="B21:AQ21"/>
    <mergeCell ref="AH17:AQ17"/>
    <mergeCell ref="AF18:AG18"/>
    <mergeCell ref="AF19:AG19"/>
    <mergeCell ref="AH18:AQ18"/>
    <mergeCell ref="B10:AG10"/>
    <mergeCell ref="AH13:AQ13"/>
    <mergeCell ref="AH14:AQ14"/>
    <mergeCell ref="AF13:AG13"/>
    <mergeCell ref="AF14:AG14"/>
    <mergeCell ref="B12:AQ12"/>
    <mergeCell ref="AH9:AQ9"/>
    <mergeCell ref="AH10:AQ10"/>
    <mergeCell ref="AH4:AQ4"/>
    <mergeCell ref="AH5:AQ5"/>
    <mergeCell ref="AH16:AQ16"/>
    <mergeCell ref="AH15:AQ15"/>
    <mergeCell ref="AH33:AQ33"/>
    <mergeCell ref="AF31:AG31"/>
    <mergeCell ref="AF32:AG32"/>
    <mergeCell ref="AF33:AG33"/>
    <mergeCell ref="B2:AQ2"/>
    <mergeCell ref="AH3:AQ3"/>
    <mergeCell ref="B28:AG28"/>
    <mergeCell ref="AH28:AQ28"/>
    <mergeCell ref="B29:AG29"/>
    <mergeCell ref="AH8:AQ8"/>
    <mergeCell ref="B34:AG34"/>
    <mergeCell ref="AH34:AQ34"/>
    <mergeCell ref="AH31:AQ31"/>
    <mergeCell ref="B61:AQ61"/>
    <mergeCell ref="AF51:AG51"/>
    <mergeCell ref="AF52:AG52"/>
    <mergeCell ref="B58:AQ58"/>
    <mergeCell ref="B59:AQ59"/>
    <mergeCell ref="B60:AQ60"/>
    <mergeCell ref="AH32:AQ32"/>
  </mergeCells>
  <hyperlinks>
    <hyperlink ref="AF3:AG5" location="'3o AN'!B1" display="'3o AN'!B1"/>
    <hyperlink ref="AF8:AG8" location="'3o AN'!B35" display="'3o AN'!B35"/>
    <hyperlink ref="AF9:AG9" location="'3o AN'!B107" display="'3o AN'!B107"/>
    <hyperlink ref="AF13:AG13" location="'3o AN'!B113" display="'3o AN'!B113"/>
    <hyperlink ref="AF14:AG14" location="'3o AN'!B120" display="'3o AN'!B120"/>
    <hyperlink ref="AF15:AG15" location="'3o AN'!B127" display="'3o AN'!B127"/>
    <hyperlink ref="AF16:AG16" location="'3o AN'!B134" display="'3o AN'!B134"/>
    <hyperlink ref="AF18:AG18" location="'3o AN'!B145" display="'3o AN'!B145"/>
    <hyperlink ref="AF22:AG22" location="'3o AN'!B169" display="'3o AN'!B169"/>
    <hyperlink ref="AF23:AG23" location="'3o AN'!B171" display="'3o AN'!B171"/>
    <hyperlink ref="AF31:AG31" location="'3o AN'!B225" display="'3o AN'!B225"/>
    <hyperlink ref="AF32:AG32" location="'3o AN'!B246" display="'3o AN'!B246"/>
    <hyperlink ref="AF33:AG33" location="'3o AN'!B275" display="'3o AN'!B275"/>
    <hyperlink ref="AF37:AG37" location="'3o AN'!B281" display="'3o AN'!B281"/>
    <hyperlink ref="AF38:AG38" location="'3o AN'!B289" display="'3o AN'!B289"/>
    <hyperlink ref="AF39:AG39" location="'3o AN'!B297" display="'3o AN'!B297"/>
    <hyperlink ref="AF43:AG43" location="'3o AN'!B305" display="'3o AN'!B305"/>
    <hyperlink ref="AF44:AG44" location="'3o AN'!B321" display="'3o AN'!B321"/>
    <hyperlink ref="AF46:AG46" location="'3o AN'!B305" display="'3o AN'!B305"/>
    <hyperlink ref="AF51:AG51" location="'3o AN'!B329" display="'3o AN'!B329"/>
    <hyperlink ref="AF52:AG52" location="'3o AN'!B339" display="'3o AN'!B339"/>
    <hyperlink ref="B59" r:id="rId1" display="gaecha15@hotmail.com"/>
  </hyperlinks>
  <printOptions horizontalCentered="1"/>
  <pageMargins left="0.2362204724409449" right="0.11811023622047245" top="0.7086614173228347" bottom="0.7086614173228347" header="0" footer="0"/>
  <pageSetup blackAndWhite="1" horizontalDpi="120" verticalDpi="120" orientation="portrait" paperSize="121" scale="95" r:id="rId2"/>
  <headerFooter alignWithMargins="0">
    <oddHeader>&amp;C&amp;7DECLARACION DE RENTA Y COMPLEMENTARIOS PERSONAS NATRUALES Y ASIMILADAS NO OBLIGADAS A LLEVAR CONTABILIDAD&amp;8
HOJA DE TRABAJO 
2007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AQ383"/>
  <sheetViews>
    <sheetView showGridLines="0" zoomScale="130" zoomScaleNormal="130" workbookViewId="0" topLeftCell="A1">
      <pane ySplit="4" topLeftCell="A308" activePane="bottomLeft" state="frozen"/>
      <selection pane="topLeft" activeCell="A1" sqref="A1"/>
      <selection pane="bottomLeft" activeCell="I317" sqref="I317"/>
    </sheetView>
  </sheetViews>
  <sheetFormatPr defaultColWidth="12" defaultRowHeight="10.5" outlineLevelRow="1"/>
  <cols>
    <col min="1" max="1" width="3.16015625" style="283" customWidth="1"/>
    <col min="2" max="5" width="12" style="271" customWidth="1"/>
    <col min="6" max="8" width="12" style="490" customWidth="1"/>
    <col min="9" max="9" width="12" style="491" customWidth="1"/>
    <col min="10" max="10" width="13.66015625" style="491" bestFit="1" customWidth="1"/>
    <col min="11" max="11" width="2.5" style="271" customWidth="1"/>
    <col min="12" max="16384" width="12" style="271" customWidth="1"/>
  </cols>
  <sheetData>
    <row r="1" spans="1:11" s="589" customFormat="1" ht="9.75" customHeight="1">
      <c r="A1" s="588"/>
      <c r="B1" s="595" t="s">
        <v>498</v>
      </c>
      <c r="C1" s="596" t="s">
        <v>499</v>
      </c>
      <c r="D1" s="596" t="s">
        <v>500</v>
      </c>
      <c r="E1" s="597" t="s">
        <v>501</v>
      </c>
      <c r="F1" s="597" t="s">
        <v>502</v>
      </c>
      <c r="G1" s="597" t="s">
        <v>503</v>
      </c>
      <c r="H1" s="597" t="s">
        <v>504</v>
      </c>
      <c r="I1" s="597" t="s">
        <v>505</v>
      </c>
      <c r="J1" s="598" t="s">
        <v>506</v>
      </c>
      <c r="K1" s="593"/>
    </row>
    <row r="2" spans="1:11" s="589" customFormat="1" ht="9.75" customHeight="1" thickBot="1">
      <c r="A2" s="588"/>
      <c r="B2" s="599" t="s">
        <v>507</v>
      </c>
      <c r="C2" s="600" t="s">
        <v>518</v>
      </c>
      <c r="D2" s="601" t="s">
        <v>516</v>
      </c>
      <c r="E2" s="602" t="s">
        <v>517</v>
      </c>
      <c r="F2" s="603" t="s">
        <v>508</v>
      </c>
      <c r="G2" s="603" t="s">
        <v>509</v>
      </c>
      <c r="H2" s="603" t="s">
        <v>510</v>
      </c>
      <c r="I2" s="604" t="s">
        <v>511</v>
      </c>
      <c r="J2" s="605" t="s">
        <v>512</v>
      </c>
      <c r="K2" s="593"/>
    </row>
    <row r="3" spans="1:11" s="591" customFormat="1" ht="9.75" customHeight="1" thickBot="1" thickTop="1">
      <c r="A3" s="590"/>
      <c r="B3" s="606" t="s">
        <v>513</v>
      </c>
      <c r="C3" s="607" t="s">
        <v>514</v>
      </c>
      <c r="D3" s="608" t="s">
        <v>515</v>
      </c>
      <c r="E3" s="609"/>
      <c r="F3" s="610"/>
      <c r="G3" s="610"/>
      <c r="H3" s="610"/>
      <c r="I3" s="611"/>
      <c r="J3" s="611"/>
      <c r="K3" s="594"/>
    </row>
    <row r="4" spans="2:5" ht="4.5" customHeight="1" thickBot="1" thickTop="1">
      <c r="B4" s="592"/>
      <c r="C4" s="592"/>
      <c r="D4" s="592"/>
      <c r="E4" s="592"/>
    </row>
    <row r="5" spans="2:10" ht="12.75">
      <c r="B5" s="1059" t="s">
        <v>412</v>
      </c>
      <c r="C5" s="1060"/>
      <c r="D5" s="1060"/>
      <c r="E5" s="1060"/>
      <c r="F5" s="1060"/>
      <c r="G5" s="1060"/>
      <c r="H5" s="1060"/>
      <c r="I5" s="1060"/>
      <c r="J5" s="1061"/>
    </row>
    <row r="6" spans="2:10" ht="12.75" outlineLevel="1">
      <c r="B6" s="1062" t="s">
        <v>70</v>
      </c>
      <c r="C6" s="1063"/>
      <c r="D6" s="1063"/>
      <c r="E6" s="480" t="s">
        <v>390</v>
      </c>
      <c r="F6" s="480" t="s">
        <v>402</v>
      </c>
      <c r="G6" s="480" t="s">
        <v>391</v>
      </c>
      <c r="H6" s="480" t="s">
        <v>392</v>
      </c>
      <c r="I6" s="480" t="s">
        <v>393</v>
      </c>
      <c r="J6" s="554" t="s">
        <v>394</v>
      </c>
    </row>
    <row r="7" spans="2:10" ht="13.5" outlineLevel="1" thickBot="1">
      <c r="B7" s="555" t="s">
        <v>16</v>
      </c>
      <c r="C7" s="537"/>
      <c r="D7" s="538"/>
      <c r="E7" s="539">
        <v>0</v>
      </c>
      <c r="F7" s="540"/>
      <c r="G7" s="541"/>
      <c r="H7" s="541"/>
      <c r="I7" s="542"/>
      <c r="J7" s="556"/>
    </row>
    <row r="8" spans="2:10" ht="13.5" outlineLevel="1" thickBot="1">
      <c r="B8" s="549" t="s">
        <v>400</v>
      </c>
      <c r="C8" s="550"/>
      <c r="D8" s="551"/>
      <c r="E8" s="552">
        <f aca="true" t="shared" si="0" ref="E8:J8">SUM(E9:E11)</f>
        <v>0</v>
      </c>
      <c r="F8" s="552">
        <f t="shared" si="0"/>
        <v>0</v>
      </c>
      <c r="G8" s="552">
        <f t="shared" si="0"/>
        <v>0</v>
      </c>
      <c r="H8" s="552">
        <f t="shared" si="0"/>
        <v>0</v>
      </c>
      <c r="I8" s="552">
        <f t="shared" si="0"/>
        <v>0</v>
      </c>
      <c r="J8" s="553">
        <f t="shared" si="0"/>
        <v>0</v>
      </c>
    </row>
    <row r="9" spans="2:10" ht="12.75" outlineLevel="1">
      <c r="B9" s="557" t="s">
        <v>403</v>
      </c>
      <c r="C9" s="543"/>
      <c r="D9" s="544"/>
      <c r="E9" s="545"/>
      <c r="F9" s="546"/>
      <c r="G9" s="547"/>
      <c r="H9" s="547"/>
      <c r="I9" s="548"/>
      <c r="J9" s="558"/>
    </row>
    <row r="10" spans="2:10" ht="12.75" outlineLevel="1">
      <c r="B10" s="559" t="s">
        <v>404</v>
      </c>
      <c r="C10" s="418"/>
      <c r="D10" s="419"/>
      <c r="E10" s="420">
        <v>0</v>
      </c>
      <c r="F10" s="421"/>
      <c r="G10" s="488"/>
      <c r="H10" s="488"/>
      <c r="I10" s="489"/>
      <c r="J10" s="560"/>
    </row>
    <row r="11" spans="2:10" ht="13.5" outlineLevel="1" thickBot="1">
      <c r="B11" s="561" t="s">
        <v>405</v>
      </c>
      <c r="C11" s="537"/>
      <c r="D11" s="538"/>
      <c r="E11" s="539"/>
      <c r="F11" s="540"/>
      <c r="G11" s="541"/>
      <c r="H11" s="541"/>
      <c r="I11" s="542"/>
      <c r="J11" s="556"/>
    </row>
    <row r="12" spans="2:10" ht="13.5" outlineLevel="1" thickBot="1">
      <c r="B12" s="549" t="s">
        <v>401</v>
      </c>
      <c r="C12" s="550"/>
      <c r="D12" s="551"/>
      <c r="E12" s="552">
        <f aca="true" t="shared" si="1" ref="E12:J12">SUM(E13:E15)</f>
        <v>0</v>
      </c>
      <c r="F12" s="552">
        <f t="shared" si="1"/>
        <v>0</v>
      </c>
      <c r="G12" s="552">
        <f t="shared" si="1"/>
        <v>0</v>
      </c>
      <c r="H12" s="552">
        <f t="shared" si="1"/>
        <v>0</v>
      </c>
      <c r="I12" s="552">
        <f t="shared" si="1"/>
        <v>0</v>
      </c>
      <c r="J12" s="553">
        <f t="shared" si="1"/>
        <v>0</v>
      </c>
    </row>
    <row r="13" spans="2:10" ht="12.75" outlineLevel="1">
      <c r="B13" s="557" t="s">
        <v>406</v>
      </c>
      <c r="C13" s="543"/>
      <c r="D13" s="544"/>
      <c r="E13" s="545"/>
      <c r="F13" s="546"/>
      <c r="G13" s="547"/>
      <c r="H13" s="547"/>
      <c r="I13" s="548"/>
      <c r="J13" s="558"/>
    </row>
    <row r="14" spans="2:10" ht="12.75" outlineLevel="1">
      <c r="B14" s="559" t="s">
        <v>407</v>
      </c>
      <c r="C14" s="418"/>
      <c r="D14" s="419"/>
      <c r="E14" s="420"/>
      <c r="F14" s="421"/>
      <c r="G14" s="488"/>
      <c r="H14" s="488"/>
      <c r="I14" s="489"/>
      <c r="J14" s="560"/>
    </row>
    <row r="15" spans="2:10" ht="13.5" outlineLevel="1" thickBot="1">
      <c r="B15" s="561" t="s">
        <v>408</v>
      </c>
      <c r="C15" s="537"/>
      <c r="D15" s="538"/>
      <c r="E15" s="539"/>
      <c r="F15" s="540"/>
      <c r="G15" s="541"/>
      <c r="H15" s="541"/>
      <c r="I15" s="542"/>
      <c r="J15" s="556"/>
    </row>
    <row r="16" spans="2:10" ht="13.5" outlineLevel="1" thickBot="1">
      <c r="B16" s="1064" t="s">
        <v>79</v>
      </c>
      <c r="C16" s="1065"/>
      <c r="D16" s="1065"/>
      <c r="E16" s="562">
        <f aca="true" t="shared" si="2" ref="E16:J16">+E7+E8+E12</f>
        <v>0</v>
      </c>
      <c r="F16" s="562">
        <f t="shared" si="2"/>
        <v>0</v>
      </c>
      <c r="G16" s="562">
        <f t="shared" si="2"/>
        <v>0</v>
      </c>
      <c r="H16" s="562">
        <f t="shared" si="2"/>
        <v>0</v>
      </c>
      <c r="I16" s="562">
        <f t="shared" si="2"/>
        <v>0</v>
      </c>
      <c r="J16" s="563">
        <f t="shared" si="2"/>
        <v>0</v>
      </c>
    </row>
    <row r="17" spans="2:6" ht="13.5" thickBot="1">
      <c r="B17" s="16"/>
      <c r="C17" s="16"/>
      <c r="D17" s="16"/>
      <c r="E17" s="16"/>
      <c r="F17" s="16"/>
    </row>
    <row r="18" spans="2:10" ht="12.75">
      <c r="B18" s="1059" t="s">
        <v>412</v>
      </c>
      <c r="C18" s="1060"/>
      <c r="D18" s="1060"/>
      <c r="E18" s="1060"/>
      <c r="F18" s="1060"/>
      <c r="G18" s="1060"/>
      <c r="H18" s="1060"/>
      <c r="I18" s="1060"/>
      <c r="J18" s="1061"/>
    </row>
    <row r="19" spans="2:10" ht="12.75" outlineLevel="1">
      <c r="B19" s="1062" t="s">
        <v>70</v>
      </c>
      <c r="C19" s="1063"/>
      <c r="D19" s="1063"/>
      <c r="E19" s="480" t="s">
        <v>409</v>
      </c>
      <c r="F19" s="480" t="s">
        <v>395</v>
      </c>
      <c r="G19" s="480" t="s">
        <v>396</v>
      </c>
      <c r="H19" s="480" t="s">
        <v>397</v>
      </c>
      <c r="I19" s="480" t="s">
        <v>398</v>
      </c>
      <c r="J19" s="554" t="s">
        <v>399</v>
      </c>
    </row>
    <row r="20" spans="1:10" s="423" customFormat="1" ht="13.5" outlineLevel="1" thickBot="1">
      <c r="A20" s="422"/>
      <c r="B20" s="555" t="s">
        <v>16</v>
      </c>
      <c r="C20" s="537"/>
      <c r="D20" s="538"/>
      <c r="E20" s="539"/>
      <c r="F20" s="540"/>
      <c r="G20" s="541"/>
      <c r="H20" s="541"/>
      <c r="I20" s="542"/>
      <c r="J20" s="556"/>
    </row>
    <row r="21" spans="1:10" s="423" customFormat="1" ht="13.5" outlineLevel="1" thickBot="1">
      <c r="A21" s="422"/>
      <c r="B21" s="549" t="s">
        <v>400</v>
      </c>
      <c r="C21" s="550"/>
      <c r="D21" s="551"/>
      <c r="E21" s="552">
        <f aca="true" t="shared" si="3" ref="E21:J21">SUM(E22:E24)</f>
        <v>0</v>
      </c>
      <c r="F21" s="552">
        <f t="shared" si="3"/>
        <v>0</v>
      </c>
      <c r="G21" s="552">
        <f t="shared" si="3"/>
        <v>0</v>
      </c>
      <c r="H21" s="552">
        <f t="shared" si="3"/>
        <v>0</v>
      </c>
      <c r="I21" s="552">
        <f t="shared" si="3"/>
        <v>0</v>
      </c>
      <c r="J21" s="553">
        <f t="shared" si="3"/>
        <v>0</v>
      </c>
    </row>
    <row r="22" spans="1:10" s="423" customFormat="1" ht="12.75" outlineLevel="1">
      <c r="A22" s="422"/>
      <c r="B22" s="557" t="s">
        <v>403</v>
      </c>
      <c r="C22" s="543"/>
      <c r="D22" s="544"/>
      <c r="E22" s="545"/>
      <c r="F22" s="546"/>
      <c r="G22" s="547"/>
      <c r="H22" s="547"/>
      <c r="I22" s="548"/>
      <c r="J22" s="558"/>
    </row>
    <row r="23" spans="1:10" s="423" customFormat="1" ht="12.75" outlineLevel="1">
      <c r="A23" s="422"/>
      <c r="B23" s="559" t="s">
        <v>404</v>
      </c>
      <c r="C23" s="418"/>
      <c r="D23" s="419"/>
      <c r="E23" s="420"/>
      <c r="F23" s="421"/>
      <c r="G23" s="488"/>
      <c r="H23" s="488"/>
      <c r="I23" s="489"/>
      <c r="J23" s="560"/>
    </row>
    <row r="24" spans="1:10" s="423" customFormat="1" ht="13.5" outlineLevel="1" thickBot="1">
      <c r="A24" s="422"/>
      <c r="B24" s="561" t="s">
        <v>405</v>
      </c>
      <c r="C24" s="537"/>
      <c r="D24" s="538"/>
      <c r="E24" s="539"/>
      <c r="F24" s="540"/>
      <c r="G24" s="541"/>
      <c r="H24" s="541"/>
      <c r="I24" s="542"/>
      <c r="J24" s="556"/>
    </row>
    <row r="25" spans="1:10" s="423" customFormat="1" ht="13.5" outlineLevel="1" thickBot="1">
      <c r="A25" s="422"/>
      <c r="B25" s="549" t="s">
        <v>401</v>
      </c>
      <c r="C25" s="550"/>
      <c r="D25" s="551"/>
      <c r="E25" s="552">
        <f aca="true" t="shared" si="4" ref="E25:J25">SUM(E26:E28)</f>
        <v>0</v>
      </c>
      <c r="F25" s="552">
        <f t="shared" si="4"/>
        <v>0</v>
      </c>
      <c r="G25" s="552">
        <f t="shared" si="4"/>
        <v>0</v>
      </c>
      <c r="H25" s="552">
        <f t="shared" si="4"/>
        <v>0</v>
      </c>
      <c r="I25" s="552">
        <f t="shared" si="4"/>
        <v>0</v>
      </c>
      <c r="J25" s="553">
        <f t="shared" si="4"/>
        <v>0</v>
      </c>
    </row>
    <row r="26" spans="1:10" s="423" customFormat="1" ht="12.75" outlineLevel="1">
      <c r="A26" s="422"/>
      <c r="B26" s="557" t="s">
        <v>406</v>
      </c>
      <c r="C26" s="543"/>
      <c r="D26" s="544"/>
      <c r="E26" s="545"/>
      <c r="F26" s="546"/>
      <c r="G26" s="547"/>
      <c r="H26" s="547"/>
      <c r="I26" s="548"/>
      <c r="J26" s="558"/>
    </row>
    <row r="27" spans="1:10" s="423" customFormat="1" ht="12.75" outlineLevel="1">
      <c r="A27" s="422"/>
      <c r="B27" s="559" t="s">
        <v>407</v>
      </c>
      <c r="C27" s="418"/>
      <c r="D27" s="419"/>
      <c r="E27" s="420"/>
      <c r="F27" s="421"/>
      <c r="G27" s="488"/>
      <c r="H27" s="488"/>
      <c r="I27" s="489"/>
      <c r="J27" s="560"/>
    </row>
    <row r="28" spans="1:10" s="423" customFormat="1" ht="13.5" outlineLevel="1" thickBot="1">
      <c r="A28" s="422"/>
      <c r="B28" s="561" t="s">
        <v>408</v>
      </c>
      <c r="C28" s="537"/>
      <c r="D28" s="538"/>
      <c r="E28" s="539"/>
      <c r="F28" s="540"/>
      <c r="G28" s="541"/>
      <c r="H28" s="541"/>
      <c r="I28" s="542"/>
      <c r="J28" s="556"/>
    </row>
    <row r="29" spans="1:10" s="423" customFormat="1" ht="13.5" outlineLevel="1" thickBot="1">
      <c r="A29" s="422"/>
      <c r="B29" s="1064" t="s">
        <v>79</v>
      </c>
      <c r="C29" s="1065"/>
      <c r="D29" s="1065"/>
      <c r="E29" s="562">
        <f aca="true" t="shared" si="5" ref="E29:J29">+E20+E21+E25</f>
        <v>0</v>
      </c>
      <c r="F29" s="562">
        <f t="shared" si="5"/>
        <v>0</v>
      </c>
      <c r="G29" s="562">
        <f t="shared" si="5"/>
        <v>0</v>
      </c>
      <c r="H29" s="562">
        <f t="shared" si="5"/>
        <v>0</v>
      </c>
      <c r="I29" s="562">
        <f t="shared" si="5"/>
        <v>0</v>
      </c>
      <c r="J29" s="563">
        <f t="shared" si="5"/>
        <v>0</v>
      </c>
    </row>
    <row r="30" ht="13.5" outlineLevel="1" thickBot="1"/>
    <row r="31" spans="1:5" ht="12.75" outlineLevel="1">
      <c r="A31" s="283">
        <v>29</v>
      </c>
      <c r="B31" s="652" t="s">
        <v>16</v>
      </c>
      <c r="C31" s="653"/>
      <c r="D31" s="654"/>
      <c r="E31" s="655">
        <f>SUM(E7:J7)+SUM(E20:J20)</f>
        <v>0</v>
      </c>
    </row>
    <row r="32" spans="1:5" ht="12.75" outlineLevel="1">
      <c r="A32" s="283">
        <v>30</v>
      </c>
      <c r="B32" s="656" t="s">
        <v>400</v>
      </c>
      <c r="C32" s="657"/>
      <c r="D32" s="658"/>
      <c r="E32" s="659">
        <f>SUM(E8:J8)+SUM(E21:J21)</f>
        <v>0</v>
      </c>
    </row>
    <row r="33" spans="1:5" ht="13.5" outlineLevel="1" thickBot="1">
      <c r="A33" s="283">
        <v>31</v>
      </c>
      <c r="B33" s="660" t="s">
        <v>401</v>
      </c>
      <c r="C33" s="661"/>
      <c r="D33" s="662"/>
      <c r="E33" s="663">
        <f>SUM(E12:J12)+SUM(E25:J25)</f>
        <v>0</v>
      </c>
    </row>
    <row r="34" ht="12.75"/>
    <row r="35" spans="2:10" ht="12.75" customHeight="1">
      <c r="B35" s="859" t="s">
        <v>413</v>
      </c>
      <c r="C35" s="859"/>
      <c r="D35" s="859"/>
      <c r="E35" s="859"/>
      <c r="F35" s="859"/>
      <c r="G35" s="859"/>
      <c r="H35" s="859"/>
      <c r="I35" s="859"/>
      <c r="J35" s="859"/>
    </row>
    <row r="36" ht="12.75"/>
    <row r="37" spans="2:10" ht="12.75" customHeight="1">
      <c r="B37" s="932" t="s">
        <v>344</v>
      </c>
      <c r="C37" s="932"/>
      <c r="D37" s="932"/>
      <c r="E37" s="932"/>
      <c r="F37" s="932"/>
      <c r="G37" s="932"/>
      <c r="H37" s="932"/>
      <c r="I37" s="932"/>
      <c r="J37" s="932"/>
    </row>
    <row r="38" spans="2:10" ht="12.75">
      <c r="B38" s="272" t="s">
        <v>198</v>
      </c>
      <c r="C38" s="928" t="s">
        <v>61</v>
      </c>
      <c r="D38" s="928"/>
      <c r="E38" s="272" t="s">
        <v>199</v>
      </c>
      <c r="F38" s="919" t="s">
        <v>63</v>
      </c>
      <c r="G38" s="919"/>
      <c r="H38" s="919"/>
      <c r="I38" s="936" t="s">
        <v>17</v>
      </c>
      <c r="J38" s="936"/>
    </row>
    <row r="39" spans="1:10" s="423" customFormat="1" ht="12.75">
      <c r="A39" s="422"/>
      <c r="B39" s="424"/>
      <c r="C39" s="899" t="s">
        <v>21</v>
      </c>
      <c r="D39" s="900"/>
      <c r="E39" s="424"/>
      <c r="F39" s="874"/>
      <c r="G39" s="874"/>
      <c r="H39" s="874"/>
      <c r="I39" s="898">
        <v>0</v>
      </c>
      <c r="J39" s="898"/>
    </row>
    <row r="40" spans="1:10" s="423" customFormat="1" ht="12.75">
      <c r="A40" s="422"/>
      <c r="B40" s="424"/>
      <c r="C40" s="896" t="s">
        <v>20</v>
      </c>
      <c r="D40" s="896"/>
      <c r="E40" s="424"/>
      <c r="F40" s="874"/>
      <c r="G40" s="874"/>
      <c r="H40" s="874"/>
      <c r="I40" s="898">
        <v>0</v>
      </c>
      <c r="J40" s="898"/>
    </row>
    <row r="41" spans="1:10" s="423" customFormat="1" ht="12.75">
      <c r="A41" s="422"/>
      <c r="B41" s="424"/>
      <c r="C41" s="896" t="s">
        <v>19</v>
      </c>
      <c r="D41" s="896"/>
      <c r="E41" s="424"/>
      <c r="F41" s="874"/>
      <c r="G41" s="874"/>
      <c r="H41" s="874"/>
      <c r="I41" s="898">
        <v>0</v>
      </c>
      <c r="J41" s="898"/>
    </row>
    <row r="42" spans="1:10" s="423" customFormat="1" ht="12.75" outlineLevel="1">
      <c r="A42" s="422"/>
      <c r="B42" s="424"/>
      <c r="C42" s="896" t="s">
        <v>18</v>
      </c>
      <c r="D42" s="896"/>
      <c r="E42" s="424"/>
      <c r="F42" s="874"/>
      <c r="G42" s="874"/>
      <c r="H42" s="874"/>
      <c r="I42" s="898">
        <v>0</v>
      </c>
      <c r="J42" s="898"/>
    </row>
    <row r="43" spans="1:10" s="423" customFormat="1" ht="12.75" outlineLevel="1">
      <c r="A43" s="422"/>
      <c r="B43" s="424"/>
      <c r="C43" s="896"/>
      <c r="D43" s="896"/>
      <c r="E43" s="424"/>
      <c r="F43" s="874"/>
      <c r="G43" s="874"/>
      <c r="H43" s="874"/>
      <c r="I43" s="898">
        <v>0</v>
      </c>
      <c r="J43" s="898"/>
    </row>
    <row r="44" spans="1:10" s="423" customFormat="1" ht="12.75">
      <c r="A44" s="422"/>
      <c r="B44" s="929" t="s">
        <v>68</v>
      </c>
      <c r="C44" s="930"/>
      <c r="D44" s="930"/>
      <c r="E44" s="930"/>
      <c r="F44" s="930"/>
      <c r="G44" s="930"/>
      <c r="H44" s="931"/>
      <c r="I44" s="898">
        <f>SUM(I39:J43)</f>
        <v>0</v>
      </c>
      <c r="J44" s="898"/>
    </row>
    <row r="45" spans="1:10" s="255" customFormat="1" ht="12.75">
      <c r="A45" s="284"/>
      <c r="B45" s="273"/>
      <c r="C45" s="273"/>
      <c r="D45" s="273"/>
      <c r="E45" s="273"/>
      <c r="F45" s="274"/>
      <c r="G45" s="492"/>
      <c r="H45" s="492"/>
      <c r="I45" s="493"/>
      <c r="J45" s="493"/>
    </row>
    <row r="46" spans="1:10" s="255" customFormat="1" ht="12.75">
      <c r="A46" s="284"/>
      <c r="B46" s="933" t="s">
        <v>345</v>
      </c>
      <c r="C46" s="934"/>
      <c r="D46" s="934"/>
      <c r="E46" s="934"/>
      <c r="F46" s="934"/>
      <c r="G46" s="934"/>
      <c r="H46" s="934"/>
      <c r="I46" s="934"/>
      <c r="J46" s="935"/>
    </row>
    <row r="47" spans="1:10" s="429" customFormat="1" ht="12.75">
      <c r="A47" s="425"/>
      <c r="B47" s="426" t="s">
        <v>200</v>
      </c>
      <c r="C47" s="426"/>
      <c r="D47" s="427">
        <v>0.0515</v>
      </c>
      <c r="E47" s="428"/>
      <c r="F47" s="494"/>
      <c r="G47" s="494"/>
      <c r="H47" s="494"/>
      <c r="I47" s="495"/>
      <c r="J47" s="495"/>
    </row>
    <row r="48" spans="1:10" s="255" customFormat="1" ht="21" customHeight="1">
      <c r="A48" s="284"/>
      <c r="B48" s="947" t="s">
        <v>201</v>
      </c>
      <c r="C48" s="947"/>
      <c r="D48" s="947"/>
      <c r="E48" s="947"/>
      <c r="F48" s="947"/>
      <c r="G48" s="496" t="s">
        <v>210</v>
      </c>
      <c r="H48" s="496" t="s">
        <v>202</v>
      </c>
      <c r="I48" s="496" t="s">
        <v>203</v>
      </c>
      <c r="J48" s="496" t="s">
        <v>204</v>
      </c>
    </row>
    <row r="49" spans="1:10" s="255" customFormat="1" ht="12.75">
      <c r="A49" s="284"/>
      <c r="B49" s="948" t="s">
        <v>164</v>
      </c>
      <c r="C49" s="948"/>
      <c r="D49" s="948"/>
      <c r="E49" s="948"/>
      <c r="F49" s="948"/>
      <c r="G49" s="497">
        <f>SUM(G50:G51)</f>
        <v>0</v>
      </c>
      <c r="H49" s="497">
        <f>SUM(H50:H51)</f>
        <v>0</v>
      </c>
      <c r="I49" s="497">
        <f>SUM(I50:I51)*-1</f>
        <v>0</v>
      </c>
      <c r="J49" s="497">
        <f>SUM(J50:J51)</f>
        <v>0</v>
      </c>
    </row>
    <row r="50" spans="1:10" s="431" customFormat="1" ht="12.75" outlineLevel="1">
      <c r="A50" s="430"/>
      <c r="B50" s="937" t="s">
        <v>205</v>
      </c>
      <c r="C50" s="937"/>
      <c r="D50" s="937"/>
      <c r="E50" s="937"/>
      <c r="F50" s="937"/>
      <c r="G50" s="498">
        <v>0</v>
      </c>
      <c r="H50" s="498">
        <f>+G50*D47</f>
        <v>0</v>
      </c>
      <c r="I50" s="498">
        <v>0</v>
      </c>
      <c r="J50" s="498">
        <f>+G50+H50-I50</f>
        <v>0</v>
      </c>
    </row>
    <row r="51" spans="1:10" s="431" customFormat="1" ht="12.75" outlineLevel="1">
      <c r="A51" s="430"/>
      <c r="B51" s="937" t="s">
        <v>206</v>
      </c>
      <c r="C51" s="937"/>
      <c r="D51" s="937"/>
      <c r="E51" s="937"/>
      <c r="F51" s="937"/>
      <c r="G51" s="498">
        <v>0</v>
      </c>
      <c r="H51" s="498">
        <f>+G51*D48</f>
        <v>0</v>
      </c>
      <c r="I51" s="498">
        <v>0</v>
      </c>
      <c r="J51" s="498">
        <f>+G51+H51-I51</f>
        <v>0</v>
      </c>
    </row>
    <row r="52" spans="1:10" s="255" customFormat="1" ht="12.75">
      <c r="A52" s="284"/>
      <c r="B52" s="948" t="s">
        <v>207</v>
      </c>
      <c r="C52" s="948"/>
      <c r="D52" s="948"/>
      <c r="E52" s="948"/>
      <c r="F52" s="948"/>
      <c r="G52" s="497">
        <f>SUM(G53:G54)</f>
        <v>0</v>
      </c>
      <c r="H52" s="497">
        <f>SUM(H53:H54)</f>
        <v>0</v>
      </c>
      <c r="I52" s="497">
        <f>SUM(I53:I54)</f>
        <v>0</v>
      </c>
      <c r="J52" s="497">
        <f>SUM(J53:J54)</f>
        <v>0</v>
      </c>
    </row>
    <row r="53" spans="1:10" s="431" customFormat="1" ht="12.75" outlineLevel="1">
      <c r="A53" s="430"/>
      <c r="B53" s="937" t="s">
        <v>208</v>
      </c>
      <c r="C53" s="937"/>
      <c r="D53" s="937"/>
      <c r="E53" s="937"/>
      <c r="F53" s="937"/>
      <c r="G53" s="498">
        <v>0</v>
      </c>
      <c r="H53" s="498">
        <f>+G53*D47</f>
        <v>0</v>
      </c>
      <c r="I53" s="498">
        <v>0</v>
      </c>
      <c r="J53" s="498">
        <f>+G53+H53-I53</f>
        <v>0</v>
      </c>
    </row>
    <row r="54" spans="1:10" s="431" customFormat="1" ht="12.75" outlineLevel="1">
      <c r="A54" s="430"/>
      <c r="B54" s="937" t="s">
        <v>209</v>
      </c>
      <c r="C54" s="937"/>
      <c r="D54" s="937"/>
      <c r="E54" s="937"/>
      <c r="F54" s="937"/>
      <c r="G54" s="498">
        <v>0</v>
      </c>
      <c r="H54" s="498">
        <f>+G54*D48</f>
        <v>0</v>
      </c>
      <c r="I54" s="498">
        <v>0</v>
      </c>
      <c r="J54" s="498">
        <f>+G54+H54-I54</f>
        <v>0</v>
      </c>
    </row>
    <row r="55" spans="1:10" s="255" customFormat="1" ht="12.75">
      <c r="A55" s="284"/>
      <c r="B55" s="274"/>
      <c r="C55" s="274"/>
      <c r="D55" s="274"/>
      <c r="E55" s="274"/>
      <c r="F55" s="274"/>
      <c r="G55" s="492"/>
      <c r="H55" s="492"/>
      <c r="I55" s="493"/>
      <c r="J55" s="493"/>
    </row>
    <row r="56" spans="2:10" ht="12.75">
      <c r="B56" s="932" t="s">
        <v>197</v>
      </c>
      <c r="C56" s="932"/>
      <c r="D56" s="932"/>
      <c r="E56" s="932"/>
      <c r="F56" s="932"/>
      <c r="G56" s="932"/>
      <c r="H56" s="932"/>
      <c r="I56" s="932"/>
      <c r="J56" s="932"/>
    </row>
    <row r="57" spans="2:10" ht="13.5" customHeight="1">
      <c r="B57" s="944" t="s">
        <v>64</v>
      </c>
      <c r="C57" s="945"/>
      <c r="D57" s="945"/>
      <c r="E57" s="945"/>
      <c r="F57" s="945"/>
      <c r="G57" s="945"/>
      <c r="H57" s="945"/>
      <c r="I57" s="946"/>
      <c r="J57" s="499">
        <f>+J63</f>
        <v>0</v>
      </c>
    </row>
    <row r="58" spans="2:10" ht="38.25" outlineLevel="1">
      <c r="B58" s="941" t="s">
        <v>75</v>
      </c>
      <c r="C58" s="942"/>
      <c r="D58" s="942"/>
      <c r="E58" s="942"/>
      <c r="F58" s="943"/>
      <c r="G58" s="276" t="s">
        <v>213</v>
      </c>
      <c r="H58" s="276" t="s">
        <v>211</v>
      </c>
      <c r="I58" s="500" t="s">
        <v>212</v>
      </c>
      <c r="J58" s="500" t="s">
        <v>78</v>
      </c>
    </row>
    <row r="59" spans="1:10" s="423" customFormat="1" ht="12.75" outlineLevel="1">
      <c r="A59" s="422"/>
      <c r="B59" s="874"/>
      <c r="C59" s="874"/>
      <c r="D59" s="874"/>
      <c r="E59" s="874"/>
      <c r="F59" s="874"/>
      <c r="G59" s="424">
        <v>0</v>
      </c>
      <c r="H59" s="424">
        <v>0</v>
      </c>
      <c r="I59" s="501">
        <v>0</v>
      </c>
      <c r="J59" s="501">
        <f>IF((G59*H59)&gt;(I59*G59),G59*H59,I59*G59)</f>
        <v>0</v>
      </c>
    </row>
    <row r="60" spans="1:10" s="423" customFormat="1" ht="12.75" outlineLevel="1">
      <c r="A60" s="422"/>
      <c r="B60" s="874"/>
      <c r="C60" s="874"/>
      <c r="D60" s="874"/>
      <c r="E60" s="874"/>
      <c r="F60" s="874"/>
      <c r="G60" s="424">
        <f>+E60+F60</f>
        <v>0</v>
      </c>
      <c r="H60" s="424">
        <v>0</v>
      </c>
      <c r="I60" s="501">
        <v>0</v>
      </c>
      <c r="J60" s="501">
        <f>IF((G60*H60)&gt;(I60*G60),G60*H60,I60*G60)</f>
        <v>0</v>
      </c>
    </row>
    <row r="61" spans="1:10" s="423" customFormat="1" ht="12.75" outlineLevel="1">
      <c r="A61" s="422"/>
      <c r="B61" s="874"/>
      <c r="C61" s="874"/>
      <c r="D61" s="874"/>
      <c r="E61" s="874"/>
      <c r="F61" s="874"/>
      <c r="G61" s="424">
        <f>+E61+F61</f>
        <v>0</v>
      </c>
      <c r="H61" s="424">
        <v>0</v>
      </c>
      <c r="I61" s="501">
        <v>0</v>
      </c>
      <c r="J61" s="501">
        <f>IF((G61*H61)&gt;(I61*G61),G61*H61,I61*G61)</f>
        <v>0</v>
      </c>
    </row>
    <row r="62" spans="1:10" s="423" customFormat="1" ht="12.75" outlineLevel="1">
      <c r="A62" s="422"/>
      <c r="B62" s="874"/>
      <c r="C62" s="874"/>
      <c r="D62" s="874"/>
      <c r="E62" s="874"/>
      <c r="F62" s="874"/>
      <c r="G62" s="424">
        <f>+E62+F62</f>
        <v>0</v>
      </c>
      <c r="H62" s="424">
        <v>0</v>
      </c>
      <c r="I62" s="501">
        <v>0</v>
      </c>
      <c r="J62" s="501">
        <f>IF((G62*H62)&gt;(I62*G62),G62*H62,I62*G62)</f>
        <v>0</v>
      </c>
    </row>
    <row r="63" spans="1:10" s="423" customFormat="1" ht="12.75" outlineLevel="1">
      <c r="A63" s="422"/>
      <c r="B63" s="901" t="s">
        <v>79</v>
      </c>
      <c r="C63" s="901"/>
      <c r="D63" s="901"/>
      <c r="E63" s="901"/>
      <c r="F63" s="901"/>
      <c r="G63" s="432">
        <f>SUM(G59:G62)</f>
        <v>0</v>
      </c>
      <c r="H63" s="432">
        <f>SUM(H59:H62)</f>
        <v>0</v>
      </c>
      <c r="I63" s="502">
        <f>SUM(I59:I62)</f>
        <v>0</v>
      </c>
      <c r="J63" s="502">
        <f>SUM(J59:J62)</f>
        <v>0</v>
      </c>
    </row>
    <row r="64" spans="1:10" s="423" customFormat="1" ht="12.75">
      <c r="A64" s="422"/>
      <c r="B64" s="896" t="s">
        <v>65</v>
      </c>
      <c r="C64" s="896"/>
      <c r="D64" s="896"/>
      <c r="E64" s="896"/>
      <c r="F64" s="896"/>
      <c r="G64" s="896"/>
      <c r="H64" s="896"/>
      <c r="I64" s="896"/>
      <c r="J64" s="501">
        <v>0</v>
      </c>
    </row>
    <row r="65" spans="1:10" s="423" customFormat="1" ht="12.75">
      <c r="A65" s="422"/>
      <c r="B65" s="940" t="s">
        <v>68</v>
      </c>
      <c r="C65" s="940"/>
      <c r="D65" s="940"/>
      <c r="E65" s="940"/>
      <c r="F65" s="940"/>
      <c r="G65" s="940"/>
      <c r="H65" s="940"/>
      <c r="I65" s="940"/>
      <c r="J65" s="503">
        <f>+J63+J64</f>
        <v>0</v>
      </c>
    </row>
    <row r="66" spans="1:10" s="255" customFormat="1" ht="12.75">
      <c r="A66" s="284"/>
      <c r="B66" s="274"/>
      <c r="C66" s="274"/>
      <c r="D66" s="274"/>
      <c r="E66" s="274"/>
      <c r="F66" s="274"/>
      <c r="G66" s="492"/>
      <c r="H66" s="492"/>
      <c r="I66" s="493"/>
      <c r="J66" s="493"/>
    </row>
    <row r="67" spans="1:10" s="255" customFormat="1" ht="12.75" customHeight="1">
      <c r="A67" s="284"/>
      <c r="B67" s="902" t="s">
        <v>214</v>
      </c>
      <c r="C67" s="903"/>
      <c r="D67" s="903"/>
      <c r="E67" s="903"/>
      <c r="F67" s="903"/>
      <c r="G67" s="903"/>
      <c r="H67" s="903"/>
      <c r="I67" s="903"/>
      <c r="J67" s="904"/>
    </row>
    <row r="68" spans="1:10" s="255" customFormat="1" ht="38.25" outlineLevel="1">
      <c r="A68" s="284"/>
      <c r="B68" s="941" t="s">
        <v>75</v>
      </c>
      <c r="C68" s="942"/>
      <c r="D68" s="942"/>
      <c r="E68" s="942"/>
      <c r="F68" s="943"/>
      <c r="G68" s="276" t="s">
        <v>213</v>
      </c>
      <c r="H68" s="276" t="s">
        <v>211</v>
      </c>
      <c r="I68" s="500" t="s">
        <v>212</v>
      </c>
      <c r="J68" s="500" t="s">
        <v>78</v>
      </c>
    </row>
    <row r="69" spans="1:10" s="431" customFormat="1" ht="12.75" outlineLevel="1">
      <c r="A69" s="430"/>
      <c r="B69" s="874"/>
      <c r="C69" s="874"/>
      <c r="D69" s="874"/>
      <c r="E69" s="874"/>
      <c r="F69" s="874"/>
      <c r="G69" s="424">
        <v>0</v>
      </c>
      <c r="H69" s="424">
        <v>0</v>
      </c>
      <c r="I69" s="501">
        <v>0</v>
      </c>
      <c r="J69" s="501">
        <f>IF((G69*H69)&gt;(I69*G69),G69*H69,I69*G69)</f>
        <v>0</v>
      </c>
    </row>
    <row r="70" spans="1:10" s="431" customFormat="1" ht="12.75" outlineLevel="1">
      <c r="A70" s="430"/>
      <c r="B70" s="874"/>
      <c r="C70" s="874"/>
      <c r="D70" s="874"/>
      <c r="E70" s="874"/>
      <c r="F70" s="874"/>
      <c r="G70" s="424">
        <f>+E70+F70</f>
        <v>0</v>
      </c>
      <c r="H70" s="424">
        <v>0</v>
      </c>
      <c r="I70" s="501">
        <v>0</v>
      </c>
      <c r="J70" s="501">
        <f>IF((G70*H70)&gt;(I70*G70),G70*H70,I70*G70)</f>
        <v>0</v>
      </c>
    </row>
    <row r="71" spans="1:10" s="431" customFormat="1" ht="12.75" outlineLevel="1">
      <c r="A71" s="430"/>
      <c r="B71" s="874"/>
      <c r="C71" s="874"/>
      <c r="D71" s="874"/>
      <c r="E71" s="874"/>
      <c r="F71" s="874"/>
      <c r="G71" s="424">
        <f>+E71+F71</f>
        <v>0</v>
      </c>
      <c r="H71" s="424">
        <v>0</v>
      </c>
      <c r="I71" s="501">
        <v>0</v>
      </c>
      <c r="J71" s="501">
        <f>IF((G71*H71)&gt;(I71*G71),G71*H71,I71*G71)</f>
        <v>0</v>
      </c>
    </row>
    <row r="72" spans="1:10" s="431" customFormat="1" ht="12.75" outlineLevel="1">
      <c r="A72" s="430"/>
      <c r="B72" s="874"/>
      <c r="C72" s="874"/>
      <c r="D72" s="874"/>
      <c r="E72" s="874"/>
      <c r="F72" s="874"/>
      <c r="G72" s="424">
        <f>+E72+F72</f>
        <v>0</v>
      </c>
      <c r="H72" s="424">
        <v>0</v>
      </c>
      <c r="I72" s="501">
        <v>0</v>
      </c>
      <c r="J72" s="501">
        <f>IF((G72*H72)&gt;(I72*G72),G72*H72,I72*G72)</f>
        <v>0</v>
      </c>
    </row>
    <row r="73" spans="1:10" s="431" customFormat="1" ht="12.75" outlineLevel="1">
      <c r="A73" s="430"/>
      <c r="B73" s="901" t="s">
        <v>79</v>
      </c>
      <c r="C73" s="901"/>
      <c r="D73" s="901"/>
      <c r="E73" s="901"/>
      <c r="F73" s="901"/>
      <c r="G73" s="432">
        <f>SUM(G69:G72)</f>
        <v>0</v>
      </c>
      <c r="H73" s="432">
        <f>SUM(H69:H72)</f>
        <v>0</v>
      </c>
      <c r="I73" s="502">
        <f>SUM(I69:I72)</f>
        <v>0</v>
      </c>
      <c r="J73" s="502">
        <f>SUM(J69:J72)</f>
        <v>0</v>
      </c>
    </row>
    <row r="74" spans="1:10" s="255" customFormat="1" ht="12" customHeight="1">
      <c r="A74" s="284"/>
      <c r="B74" s="274"/>
      <c r="C74" s="274"/>
      <c r="D74" s="274"/>
      <c r="E74" s="274"/>
      <c r="F74" s="274"/>
      <c r="G74" s="274"/>
      <c r="H74" s="274"/>
      <c r="I74" s="493"/>
      <c r="J74" s="493"/>
    </row>
    <row r="75" spans="1:10" s="255" customFormat="1" ht="12.75" customHeight="1">
      <c r="A75" s="284"/>
      <c r="B75" s="902" t="s">
        <v>222</v>
      </c>
      <c r="C75" s="903"/>
      <c r="D75" s="903"/>
      <c r="E75" s="903"/>
      <c r="F75" s="903"/>
      <c r="G75" s="903"/>
      <c r="H75" s="903"/>
      <c r="I75" s="903"/>
      <c r="J75" s="904"/>
    </row>
    <row r="76" spans="1:10" s="255" customFormat="1" ht="22.5" outlineLevel="1">
      <c r="A76" s="284"/>
      <c r="B76" s="905" t="s">
        <v>75</v>
      </c>
      <c r="C76" s="906"/>
      <c r="D76" s="906"/>
      <c r="E76" s="907"/>
      <c r="F76" s="485" t="s">
        <v>218</v>
      </c>
      <c r="G76" s="485" t="s">
        <v>219</v>
      </c>
      <c r="H76" s="485" t="s">
        <v>220</v>
      </c>
      <c r="I76" s="504" t="s">
        <v>221</v>
      </c>
      <c r="J76" s="504" t="s">
        <v>78</v>
      </c>
    </row>
    <row r="77" spans="1:10" s="431" customFormat="1" ht="12.75" outlineLevel="1">
      <c r="A77" s="430"/>
      <c r="B77" s="433" t="s">
        <v>215</v>
      </c>
      <c r="C77" s="434"/>
      <c r="D77" s="434"/>
      <c r="E77" s="435"/>
      <c r="F77" s="424">
        <v>0</v>
      </c>
      <c r="G77" s="424">
        <v>0</v>
      </c>
      <c r="H77" s="424">
        <v>0</v>
      </c>
      <c r="I77" s="498">
        <f>+F77*1.0515</f>
        <v>0</v>
      </c>
      <c r="J77" s="498">
        <f>MAXA(F77:I77)</f>
        <v>0</v>
      </c>
    </row>
    <row r="78" spans="1:10" s="431" customFormat="1" ht="12.75" outlineLevel="1">
      <c r="A78" s="430"/>
      <c r="B78" s="433" t="s">
        <v>216</v>
      </c>
      <c r="C78" s="434"/>
      <c r="D78" s="434"/>
      <c r="E78" s="435"/>
      <c r="F78" s="424">
        <f>+C78+D78-E78</f>
        <v>0</v>
      </c>
      <c r="G78" s="424">
        <f>+F78*1.0487</f>
        <v>0</v>
      </c>
      <c r="H78" s="424">
        <f>+G78</f>
        <v>0</v>
      </c>
      <c r="I78" s="498">
        <f>+F78*1.0515</f>
        <v>0</v>
      </c>
      <c r="J78" s="498">
        <f>MAXA(F78:I78)</f>
        <v>0</v>
      </c>
    </row>
    <row r="79" spans="1:10" s="431" customFormat="1" ht="12.75" outlineLevel="1">
      <c r="A79" s="430"/>
      <c r="B79" s="433" t="s">
        <v>217</v>
      </c>
      <c r="C79" s="434"/>
      <c r="D79" s="434"/>
      <c r="E79" s="435"/>
      <c r="F79" s="424">
        <f>+C79+D79-E79</f>
        <v>0</v>
      </c>
      <c r="G79" s="424">
        <f>+F79*1.0487</f>
        <v>0</v>
      </c>
      <c r="H79" s="424">
        <f>+G79</f>
        <v>0</v>
      </c>
      <c r="I79" s="498">
        <f>+F79*1.0515</f>
        <v>0</v>
      </c>
      <c r="J79" s="498">
        <f>MAXA(F79:I79)</f>
        <v>0</v>
      </c>
    </row>
    <row r="80" spans="1:10" s="431" customFormat="1" ht="12.75" outlineLevel="1">
      <c r="A80" s="430"/>
      <c r="B80" s="860" t="s">
        <v>79</v>
      </c>
      <c r="C80" s="861"/>
      <c r="D80" s="861"/>
      <c r="E80" s="862"/>
      <c r="F80" s="432">
        <f>SUM(F77:F79)</f>
        <v>0</v>
      </c>
      <c r="G80" s="432">
        <f>SUM(G77:G79)</f>
        <v>0</v>
      </c>
      <c r="H80" s="432">
        <f>SUM(H77:H79)</f>
        <v>0</v>
      </c>
      <c r="I80" s="502">
        <f>SUM(I77:I79)</f>
        <v>0</v>
      </c>
      <c r="J80" s="502">
        <f>SUM(J77:J79)</f>
        <v>0</v>
      </c>
    </row>
    <row r="81" spans="1:10" s="255" customFormat="1" ht="12.75" customHeight="1">
      <c r="A81" s="284"/>
      <c r="B81" s="277"/>
      <c r="C81" s="277"/>
      <c r="D81" s="277"/>
      <c r="E81" s="277"/>
      <c r="F81" s="277"/>
      <c r="G81" s="277"/>
      <c r="H81" s="277"/>
      <c r="I81" s="493"/>
      <c r="J81" s="493"/>
    </row>
    <row r="82" spans="1:10" s="255" customFormat="1" ht="12.75" customHeight="1">
      <c r="A82" s="284"/>
      <c r="B82" s="902" t="s">
        <v>80</v>
      </c>
      <c r="C82" s="903"/>
      <c r="D82" s="903"/>
      <c r="E82" s="903"/>
      <c r="F82" s="903"/>
      <c r="G82" s="903"/>
      <c r="H82" s="903"/>
      <c r="I82" s="903"/>
      <c r="J82" s="904"/>
    </row>
    <row r="83" spans="1:10" s="255" customFormat="1" ht="3.75" customHeight="1">
      <c r="A83" s="284"/>
      <c r="B83" s="274"/>
      <c r="C83" s="274"/>
      <c r="D83" s="274"/>
      <c r="E83" s="274"/>
      <c r="F83" s="274"/>
      <c r="G83" s="274"/>
      <c r="H83" s="274"/>
      <c r="I83" s="493"/>
      <c r="J83" s="493"/>
    </row>
    <row r="84" spans="1:10" s="255" customFormat="1" ht="12.75" outlineLevel="1">
      <c r="A84" s="284"/>
      <c r="B84" s="902" t="s">
        <v>224</v>
      </c>
      <c r="C84" s="903"/>
      <c r="D84" s="903"/>
      <c r="E84" s="903"/>
      <c r="F84" s="903"/>
      <c r="G84" s="903"/>
      <c r="H84" s="903"/>
      <c r="I84" s="903"/>
      <c r="J84" s="904"/>
    </row>
    <row r="85" spans="1:10" s="255" customFormat="1" ht="22.5" outlineLevel="1">
      <c r="A85" s="284"/>
      <c r="B85" s="897" t="s">
        <v>75</v>
      </c>
      <c r="C85" s="897"/>
      <c r="D85" s="897"/>
      <c r="E85" s="897"/>
      <c r="F85" s="485" t="s">
        <v>24</v>
      </c>
      <c r="G85" s="485" t="s">
        <v>76</v>
      </c>
      <c r="H85" s="485" t="s">
        <v>77</v>
      </c>
      <c r="I85" s="504" t="s">
        <v>223</v>
      </c>
      <c r="J85" s="504" t="s">
        <v>78</v>
      </c>
    </row>
    <row r="86" spans="1:10" s="431" customFormat="1" ht="12.75" outlineLevel="1">
      <c r="A86" s="430"/>
      <c r="B86" s="884"/>
      <c r="C86" s="884"/>
      <c r="D86" s="884"/>
      <c r="E86" s="884"/>
      <c r="F86" s="424">
        <v>0</v>
      </c>
      <c r="G86" s="424">
        <v>0</v>
      </c>
      <c r="H86" s="424">
        <v>0</v>
      </c>
      <c r="I86" s="501">
        <f>+F86+G86-H86</f>
        <v>0</v>
      </c>
      <c r="J86" s="501">
        <f>+F86+G86-H86+I86</f>
        <v>0</v>
      </c>
    </row>
    <row r="87" spans="1:10" s="431" customFormat="1" ht="12.75" outlineLevel="1">
      <c r="A87" s="430"/>
      <c r="B87" s="939" t="s">
        <v>79</v>
      </c>
      <c r="C87" s="939"/>
      <c r="D87" s="939"/>
      <c r="E87" s="939"/>
      <c r="F87" s="432">
        <f>SUM(F86:F86)</f>
        <v>0</v>
      </c>
      <c r="G87" s="432">
        <f>SUM(G86:G86)</f>
        <v>0</v>
      </c>
      <c r="H87" s="432">
        <f>SUM(H86:H86)</f>
        <v>0</v>
      </c>
      <c r="I87" s="502">
        <f>SUM(I86:I86)</f>
        <v>0</v>
      </c>
      <c r="J87" s="502">
        <f>SUM(J86:J86)</f>
        <v>0</v>
      </c>
    </row>
    <row r="88" spans="1:10" s="255" customFormat="1" ht="3.75" customHeight="1" outlineLevel="1">
      <c r="A88" s="284"/>
      <c r="B88" s="274"/>
      <c r="C88" s="274"/>
      <c r="D88" s="274"/>
      <c r="E88" s="274"/>
      <c r="F88" s="274"/>
      <c r="G88" s="274"/>
      <c r="H88" s="274"/>
      <c r="I88" s="493"/>
      <c r="J88" s="493"/>
    </row>
    <row r="89" spans="1:10" s="255" customFormat="1" ht="12.75" outlineLevel="1">
      <c r="A89" s="284"/>
      <c r="B89" s="902" t="s">
        <v>225</v>
      </c>
      <c r="C89" s="903"/>
      <c r="D89" s="903"/>
      <c r="E89" s="903"/>
      <c r="F89" s="903"/>
      <c r="G89" s="903"/>
      <c r="H89" s="903"/>
      <c r="I89" s="903"/>
      <c r="J89" s="904"/>
    </row>
    <row r="90" spans="1:10" s="255" customFormat="1" ht="22.5" outlineLevel="1">
      <c r="A90" s="284"/>
      <c r="B90" s="897" t="s">
        <v>75</v>
      </c>
      <c r="C90" s="897"/>
      <c r="D90" s="897"/>
      <c r="E90" s="897"/>
      <c r="F90" s="485" t="s">
        <v>24</v>
      </c>
      <c r="G90" s="485" t="s">
        <v>76</v>
      </c>
      <c r="H90" s="485" t="s">
        <v>77</v>
      </c>
      <c r="I90" s="504" t="s">
        <v>223</v>
      </c>
      <c r="J90" s="504" t="s">
        <v>78</v>
      </c>
    </row>
    <row r="91" spans="1:10" s="431" customFormat="1" ht="12.75" outlineLevel="1">
      <c r="A91" s="430"/>
      <c r="B91" s="866"/>
      <c r="C91" s="867"/>
      <c r="D91" s="867"/>
      <c r="E91" s="868"/>
      <c r="F91" s="505">
        <v>0</v>
      </c>
      <c r="G91" s="505">
        <v>0</v>
      </c>
      <c r="H91" s="505">
        <v>0</v>
      </c>
      <c r="I91" s="505">
        <v>0</v>
      </c>
      <c r="J91" s="501">
        <f>+F91+G91-H91+I91</f>
        <v>0</v>
      </c>
    </row>
    <row r="92" spans="1:10" s="431" customFormat="1" ht="12.75" outlineLevel="1">
      <c r="A92" s="430"/>
      <c r="B92" s="866"/>
      <c r="C92" s="867"/>
      <c r="D92" s="867"/>
      <c r="E92" s="868"/>
      <c r="F92" s="505">
        <v>0</v>
      </c>
      <c r="G92" s="505">
        <v>0</v>
      </c>
      <c r="H92" s="505">
        <v>0</v>
      </c>
      <c r="I92" s="505">
        <v>0</v>
      </c>
      <c r="J92" s="501">
        <f>+F92+G92-H92+I92</f>
        <v>0</v>
      </c>
    </row>
    <row r="93" spans="1:10" s="431" customFormat="1" ht="12.75" outlineLevel="1">
      <c r="A93" s="430"/>
      <c r="B93" s="866"/>
      <c r="C93" s="867"/>
      <c r="D93" s="867"/>
      <c r="E93" s="868"/>
      <c r="F93" s="505">
        <v>0</v>
      </c>
      <c r="G93" s="505">
        <v>0</v>
      </c>
      <c r="H93" s="505">
        <v>0</v>
      </c>
      <c r="I93" s="505">
        <v>0</v>
      </c>
      <c r="J93" s="501">
        <f>+F93+G93-H93+I93</f>
        <v>0</v>
      </c>
    </row>
    <row r="94" spans="1:10" s="431" customFormat="1" ht="12.75" outlineLevel="1">
      <c r="A94" s="430"/>
      <c r="B94" s="860" t="s">
        <v>79</v>
      </c>
      <c r="C94" s="861"/>
      <c r="D94" s="861"/>
      <c r="E94" s="862"/>
      <c r="F94" s="432">
        <f>SUM(F91:F93)</f>
        <v>0</v>
      </c>
      <c r="G94" s="432">
        <f>SUM(G91:G93)</f>
        <v>0</v>
      </c>
      <c r="H94" s="432">
        <f>SUM(H91:H93)</f>
        <v>0</v>
      </c>
      <c r="I94" s="502">
        <f>SUM(I91:I93)</f>
        <v>0</v>
      </c>
      <c r="J94" s="502">
        <f>SUM(J91:J93)</f>
        <v>0</v>
      </c>
    </row>
    <row r="95" spans="1:10" s="255" customFormat="1" ht="12" customHeight="1">
      <c r="A95" s="284"/>
      <c r="B95" s="277"/>
      <c r="C95" s="277"/>
      <c r="D95" s="277"/>
      <c r="E95" s="277"/>
      <c r="F95" s="277"/>
      <c r="G95" s="277"/>
      <c r="H95" s="277"/>
      <c r="I95" s="493"/>
      <c r="J95" s="493"/>
    </row>
    <row r="96" spans="1:10" s="255" customFormat="1" ht="12.75">
      <c r="A96" s="284"/>
      <c r="B96" s="902" t="s">
        <v>81</v>
      </c>
      <c r="C96" s="903"/>
      <c r="D96" s="903"/>
      <c r="E96" s="903"/>
      <c r="F96" s="903"/>
      <c r="G96" s="903"/>
      <c r="H96" s="903"/>
      <c r="I96" s="903"/>
      <c r="J96" s="904"/>
    </row>
    <row r="97" spans="1:10" s="255" customFormat="1" ht="22.5" outlineLevel="1">
      <c r="A97" s="284"/>
      <c r="B97" s="897" t="s">
        <v>75</v>
      </c>
      <c r="C97" s="897"/>
      <c r="D97" s="897"/>
      <c r="E97" s="897"/>
      <c r="F97" s="485" t="s">
        <v>24</v>
      </c>
      <c r="G97" s="485" t="s">
        <v>76</v>
      </c>
      <c r="H97" s="485" t="s">
        <v>77</v>
      </c>
      <c r="I97" s="504" t="s">
        <v>223</v>
      </c>
      <c r="J97" s="504" t="s">
        <v>78</v>
      </c>
    </row>
    <row r="98" spans="1:10" s="438" customFormat="1" ht="12.75" outlineLevel="1">
      <c r="A98" s="437"/>
      <c r="B98" s="866"/>
      <c r="C98" s="867"/>
      <c r="D98" s="867"/>
      <c r="E98" s="868"/>
      <c r="F98" s="505">
        <v>0</v>
      </c>
      <c r="G98" s="505">
        <v>0</v>
      </c>
      <c r="H98" s="424">
        <v>0</v>
      </c>
      <c r="I98" s="501">
        <v>0</v>
      </c>
      <c r="J98" s="501">
        <f>+F98+G98-H98+I98</f>
        <v>0</v>
      </c>
    </row>
    <row r="99" spans="1:10" s="431" customFormat="1" ht="12.75" outlineLevel="1">
      <c r="A99" s="430"/>
      <c r="B99" s="866"/>
      <c r="C99" s="867"/>
      <c r="D99" s="867"/>
      <c r="E99" s="868"/>
      <c r="F99" s="505">
        <v>0</v>
      </c>
      <c r="G99" s="505">
        <v>0</v>
      </c>
      <c r="H99" s="424">
        <v>0</v>
      </c>
      <c r="I99" s="501">
        <v>0</v>
      </c>
      <c r="J99" s="501">
        <f>+F99+G99-H99+I99</f>
        <v>0</v>
      </c>
    </row>
    <row r="100" spans="1:10" s="431" customFormat="1" ht="12.75" outlineLevel="1">
      <c r="A100" s="430"/>
      <c r="B100" s="866"/>
      <c r="C100" s="867"/>
      <c r="D100" s="867"/>
      <c r="E100" s="868"/>
      <c r="F100" s="505">
        <v>0</v>
      </c>
      <c r="G100" s="505">
        <v>0</v>
      </c>
      <c r="H100" s="424">
        <v>0</v>
      </c>
      <c r="I100" s="501">
        <v>0</v>
      </c>
      <c r="J100" s="501">
        <f>+F100+G100-H100+I100</f>
        <v>0</v>
      </c>
    </row>
    <row r="101" spans="1:10" s="431" customFormat="1" ht="12.75" outlineLevel="1">
      <c r="A101" s="430"/>
      <c r="B101" s="860" t="s">
        <v>79</v>
      </c>
      <c r="C101" s="861"/>
      <c r="D101" s="861"/>
      <c r="E101" s="862"/>
      <c r="F101" s="432">
        <f>SUM(F98:F100)</f>
        <v>0</v>
      </c>
      <c r="G101" s="432">
        <f>SUM(G98:G100)</f>
        <v>0</v>
      </c>
      <c r="H101" s="432">
        <f>SUM(H98:H100)</f>
        <v>0</v>
      </c>
      <c r="I101" s="502">
        <f>SUM(I98:I100)</f>
        <v>0</v>
      </c>
      <c r="J101" s="502">
        <f>SUM(J98:J100)</f>
        <v>0</v>
      </c>
    </row>
    <row r="102" spans="1:10" s="255" customFormat="1" ht="14.25" customHeight="1">
      <c r="A102" s="284"/>
      <c r="B102" s="274"/>
      <c r="C102" s="274"/>
      <c r="D102" s="274"/>
      <c r="E102" s="274"/>
      <c r="F102" s="274"/>
      <c r="G102" s="274"/>
      <c r="H102" s="274"/>
      <c r="I102" s="493"/>
      <c r="J102" s="493"/>
    </row>
    <row r="103" spans="1:10" s="255" customFormat="1" ht="13.5">
      <c r="A103" s="284"/>
      <c r="B103" s="916" t="s">
        <v>22</v>
      </c>
      <c r="C103" s="917"/>
      <c r="D103" s="917"/>
      <c r="E103" s="917"/>
      <c r="F103" s="917"/>
      <c r="G103" s="917"/>
      <c r="H103" s="918"/>
      <c r="I103" s="938">
        <f>+J73+J80+J87+J94+J101</f>
        <v>0</v>
      </c>
      <c r="J103" s="938"/>
    </row>
    <row r="104" spans="1:10" s="255" customFormat="1" ht="12.75">
      <c r="A104" s="284"/>
      <c r="B104" s="274"/>
      <c r="C104" s="274"/>
      <c r="D104" s="274"/>
      <c r="E104" s="274"/>
      <c r="F104" s="274"/>
      <c r="G104" s="492"/>
      <c r="H104" s="492"/>
      <c r="I104" s="493"/>
      <c r="J104" s="493"/>
    </row>
    <row r="105" spans="1:10" s="255" customFormat="1" ht="15.75">
      <c r="A105" s="284">
        <v>32</v>
      </c>
      <c r="B105" s="909" t="s">
        <v>226</v>
      </c>
      <c r="C105" s="910"/>
      <c r="D105" s="910"/>
      <c r="E105" s="910"/>
      <c r="F105" s="910"/>
      <c r="G105" s="910"/>
      <c r="H105" s="911"/>
      <c r="I105" s="908">
        <f>I44+J49+J52+J65+J73+J80+J87+J94+J101</f>
        <v>0</v>
      </c>
      <c r="J105" s="908"/>
    </row>
    <row r="106" spans="1:10" s="255" customFormat="1" ht="12.75">
      <c r="A106" s="284"/>
      <c r="B106" s="274"/>
      <c r="C106" s="274"/>
      <c r="D106" s="274"/>
      <c r="E106" s="274"/>
      <c r="F106" s="274"/>
      <c r="G106" s="492"/>
      <c r="H106" s="492"/>
      <c r="I106" s="493"/>
      <c r="J106" s="493"/>
    </row>
    <row r="107" spans="1:10" s="255" customFormat="1" ht="12.75">
      <c r="A107" s="284"/>
      <c r="B107" s="892" t="s">
        <v>414</v>
      </c>
      <c r="C107" s="893"/>
      <c r="D107" s="893"/>
      <c r="E107" s="893"/>
      <c r="F107" s="893"/>
      <c r="G107" s="893"/>
      <c r="H107" s="893"/>
      <c r="I107" s="893"/>
      <c r="J107" s="894"/>
    </row>
    <row r="108" spans="1:10" s="255" customFormat="1" ht="12.75" outlineLevel="1">
      <c r="A108" s="284"/>
      <c r="B108" s="895" t="s">
        <v>227</v>
      </c>
      <c r="C108" s="895"/>
      <c r="D108" s="895"/>
      <c r="E108" s="895"/>
      <c r="F108" s="895"/>
      <c r="G108" s="895"/>
      <c r="H108" s="486" t="s">
        <v>66</v>
      </c>
      <c r="I108" s="506" t="s">
        <v>229</v>
      </c>
      <c r="J108" s="506" t="s">
        <v>230</v>
      </c>
    </row>
    <row r="109" spans="1:10" s="431" customFormat="1" ht="12.75" outlineLevel="1">
      <c r="A109" s="430"/>
      <c r="B109" s="888" t="s">
        <v>228</v>
      </c>
      <c r="C109" s="888"/>
      <c r="D109" s="888"/>
      <c r="E109" s="888"/>
      <c r="F109" s="888"/>
      <c r="G109" s="888"/>
      <c r="H109" s="436"/>
      <c r="I109" s="507"/>
      <c r="J109" s="564">
        <v>0</v>
      </c>
    </row>
    <row r="110" spans="1:10" s="431" customFormat="1" ht="12.75" outlineLevel="1">
      <c r="A110" s="430"/>
      <c r="B110" s="888" t="s">
        <v>166</v>
      </c>
      <c r="C110" s="888"/>
      <c r="D110" s="888"/>
      <c r="E110" s="888"/>
      <c r="F110" s="888"/>
      <c r="G110" s="888"/>
      <c r="H110" s="436"/>
      <c r="I110" s="507"/>
      <c r="J110" s="564">
        <v>0</v>
      </c>
    </row>
    <row r="111" spans="1:10" s="431" customFormat="1" ht="12.75" outlineLevel="1">
      <c r="A111" s="430">
        <v>33</v>
      </c>
      <c r="B111" s="889" t="s">
        <v>67</v>
      </c>
      <c r="C111" s="889"/>
      <c r="D111" s="889"/>
      <c r="E111" s="889"/>
      <c r="F111" s="889"/>
      <c r="G111" s="889"/>
      <c r="H111" s="889"/>
      <c r="I111" s="889"/>
      <c r="J111" s="508">
        <f>SUM(J109:J110)</f>
        <v>0</v>
      </c>
    </row>
    <row r="112" spans="1:10" s="255" customFormat="1" ht="12.75">
      <c r="A112" s="284"/>
      <c r="B112" s="274"/>
      <c r="C112" s="274"/>
      <c r="D112" s="274"/>
      <c r="E112" s="274"/>
      <c r="F112" s="274"/>
      <c r="G112" s="492"/>
      <c r="H112" s="492"/>
      <c r="I112" s="493"/>
      <c r="J112" s="493"/>
    </row>
    <row r="113" spans="1:10" s="255" customFormat="1" ht="12.75">
      <c r="A113" s="284"/>
      <c r="B113" s="887" t="s">
        <v>415</v>
      </c>
      <c r="C113" s="887"/>
      <c r="D113" s="887"/>
      <c r="E113" s="887"/>
      <c r="F113" s="887"/>
      <c r="G113" s="887"/>
      <c r="H113" s="887"/>
      <c r="I113" s="887"/>
      <c r="J113" s="887"/>
    </row>
    <row r="114" spans="1:10" s="255" customFormat="1" ht="12.75">
      <c r="A114" s="284"/>
      <c r="B114" s="954" t="s">
        <v>70</v>
      </c>
      <c r="C114" s="954"/>
      <c r="D114" s="954"/>
      <c r="E114" s="954"/>
      <c r="F114" s="482" t="s">
        <v>62</v>
      </c>
      <c r="G114" s="952" t="s">
        <v>71</v>
      </c>
      <c r="H114" s="953"/>
      <c r="I114" s="951" t="s">
        <v>97</v>
      </c>
      <c r="J114" s="951"/>
    </row>
    <row r="115" spans="1:10" s="431" customFormat="1" ht="12.75">
      <c r="A115" s="430"/>
      <c r="B115" s="888" t="s">
        <v>69</v>
      </c>
      <c r="C115" s="888"/>
      <c r="D115" s="888"/>
      <c r="E115" s="888"/>
      <c r="F115" s="565"/>
      <c r="G115" s="890"/>
      <c r="H115" s="891"/>
      <c r="I115" s="870">
        <v>0</v>
      </c>
      <c r="J115" s="870"/>
    </row>
    <row r="116" spans="1:10" s="431" customFormat="1" ht="12.75" outlineLevel="1">
      <c r="A116" s="430"/>
      <c r="B116" s="888" t="s">
        <v>241</v>
      </c>
      <c r="C116" s="888"/>
      <c r="D116" s="888"/>
      <c r="E116" s="888"/>
      <c r="F116" s="565"/>
      <c r="G116" s="890"/>
      <c r="H116" s="891"/>
      <c r="I116" s="870">
        <v>0</v>
      </c>
      <c r="J116" s="870"/>
    </row>
    <row r="117" spans="1:10" s="431" customFormat="1" ht="12.75" outlineLevel="1">
      <c r="A117" s="430"/>
      <c r="B117" s="888" t="s">
        <v>242</v>
      </c>
      <c r="C117" s="888"/>
      <c r="D117" s="888"/>
      <c r="E117" s="888"/>
      <c r="F117" s="565"/>
      <c r="G117" s="890"/>
      <c r="H117" s="891"/>
      <c r="I117" s="870">
        <v>0</v>
      </c>
      <c r="J117" s="870"/>
    </row>
    <row r="118" spans="1:10" s="440" customFormat="1" ht="12.75">
      <c r="A118" s="439">
        <v>35</v>
      </c>
      <c r="B118" s="955" t="s">
        <v>17</v>
      </c>
      <c r="C118" s="955"/>
      <c r="D118" s="955"/>
      <c r="E118" s="955"/>
      <c r="F118" s="955"/>
      <c r="G118" s="955"/>
      <c r="H118" s="955"/>
      <c r="I118" s="878">
        <f>SUM(I115:J117)</f>
        <v>0</v>
      </c>
      <c r="J118" s="879"/>
    </row>
    <row r="119" spans="1:10" s="255" customFormat="1" ht="3.75" customHeight="1">
      <c r="A119" s="284"/>
      <c r="B119" s="273"/>
      <c r="C119" s="273"/>
      <c r="D119" s="273"/>
      <c r="E119" s="273"/>
      <c r="F119" s="273"/>
      <c r="G119" s="509"/>
      <c r="H119" s="492"/>
      <c r="I119" s="493"/>
      <c r="J119" s="493"/>
    </row>
    <row r="120" spans="1:10" s="255" customFormat="1" ht="12.75">
      <c r="A120" s="284"/>
      <c r="B120" s="887" t="s">
        <v>416</v>
      </c>
      <c r="C120" s="887"/>
      <c r="D120" s="887"/>
      <c r="E120" s="887"/>
      <c r="F120" s="887"/>
      <c r="G120" s="887"/>
      <c r="H120" s="887"/>
      <c r="I120" s="887"/>
      <c r="J120" s="887"/>
    </row>
    <row r="121" spans="1:10" s="255" customFormat="1" ht="12.75">
      <c r="A121" s="284"/>
      <c r="B121" s="885" t="s">
        <v>63</v>
      </c>
      <c r="C121" s="885"/>
      <c r="D121" s="885" t="s">
        <v>243</v>
      </c>
      <c r="E121" s="885"/>
      <c r="F121" s="885"/>
      <c r="G121" s="885"/>
      <c r="H121" s="483" t="s">
        <v>62</v>
      </c>
      <c r="I121" s="886" t="s">
        <v>97</v>
      </c>
      <c r="J121" s="886"/>
    </row>
    <row r="122" spans="1:10" s="431" customFormat="1" ht="12.75">
      <c r="A122" s="430"/>
      <c r="B122" s="888"/>
      <c r="C122" s="888"/>
      <c r="D122" s="884"/>
      <c r="E122" s="884"/>
      <c r="F122" s="884"/>
      <c r="G122" s="884"/>
      <c r="H122" s="488"/>
      <c r="I122" s="870">
        <v>0</v>
      </c>
      <c r="J122" s="870"/>
    </row>
    <row r="123" spans="1:10" s="431" customFormat="1" ht="12.75" outlineLevel="1">
      <c r="A123" s="430"/>
      <c r="B123" s="888"/>
      <c r="C123" s="888"/>
      <c r="D123" s="884"/>
      <c r="E123" s="884"/>
      <c r="F123" s="884"/>
      <c r="G123" s="884"/>
      <c r="H123" s="488"/>
      <c r="I123" s="870">
        <v>0</v>
      </c>
      <c r="J123" s="870"/>
    </row>
    <row r="124" spans="1:10" s="431" customFormat="1" ht="12.75" outlineLevel="1">
      <c r="A124" s="430"/>
      <c r="B124" s="888"/>
      <c r="C124" s="888"/>
      <c r="D124" s="884"/>
      <c r="E124" s="884"/>
      <c r="F124" s="884"/>
      <c r="G124" s="884"/>
      <c r="H124" s="488"/>
      <c r="I124" s="870">
        <v>0</v>
      </c>
      <c r="J124" s="870"/>
    </row>
    <row r="125" spans="1:10" s="440" customFormat="1" ht="12.75">
      <c r="A125" s="439">
        <v>36</v>
      </c>
      <c r="B125" s="877" t="s">
        <v>17</v>
      </c>
      <c r="C125" s="877"/>
      <c r="D125" s="877"/>
      <c r="E125" s="877"/>
      <c r="F125" s="877"/>
      <c r="G125" s="877"/>
      <c r="H125" s="877"/>
      <c r="I125" s="878">
        <f>SUM(I122:J124)</f>
        <v>0</v>
      </c>
      <c r="J125" s="879"/>
    </row>
    <row r="126" spans="1:10" s="255" customFormat="1" ht="3.75" customHeight="1">
      <c r="A126" s="284"/>
      <c r="B126" s="664"/>
      <c r="C126" s="664"/>
      <c r="D126" s="664"/>
      <c r="E126" s="664"/>
      <c r="F126" s="665"/>
      <c r="G126" s="666"/>
      <c r="H126" s="667"/>
      <c r="I126" s="668"/>
      <c r="J126" s="668"/>
    </row>
    <row r="127" spans="1:10" s="255" customFormat="1" ht="12.75">
      <c r="A127" s="284"/>
      <c r="B127" s="887" t="s">
        <v>417</v>
      </c>
      <c r="C127" s="887"/>
      <c r="D127" s="887"/>
      <c r="E127" s="887"/>
      <c r="F127" s="887"/>
      <c r="G127" s="887"/>
      <c r="H127" s="887"/>
      <c r="I127" s="887"/>
      <c r="J127" s="887"/>
    </row>
    <row r="128" spans="1:10" s="255" customFormat="1" ht="12.75">
      <c r="A128" s="284"/>
      <c r="B128" s="885" t="s">
        <v>63</v>
      </c>
      <c r="C128" s="885"/>
      <c r="D128" s="885" t="s">
        <v>243</v>
      </c>
      <c r="E128" s="885"/>
      <c r="F128" s="885"/>
      <c r="G128" s="885"/>
      <c r="H128" s="483" t="s">
        <v>62</v>
      </c>
      <c r="I128" s="886" t="s">
        <v>97</v>
      </c>
      <c r="J128" s="886"/>
    </row>
    <row r="129" spans="1:10" s="431" customFormat="1" ht="12.75">
      <c r="A129" s="430"/>
      <c r="B129" s="888"/>
      <c r="C129" s="888"/>
      <c r="D129" s="884"/>
      <c r="E129" s="884"/>
      <c r="F129" s="884"/>
      <c r="G129" s="884"/>
      <c r="H129" s="488"/>
      <c r="I129" s="870">
        <v>0</v>
      </c>
      <c r="J129" s="870"/>
    </row>
    <row r="130" spans="1:10" s="431" customFormat="1" ht="12.75" outlineLevel="1">
      <c r="A130" s="430"/>
      <c r="B130" s="888"/>
      <c r="C130" s="888"/>
      <c r="D130" s="884"/>
      <c r="E130" s="884"/>
      <c r="F130" s="884"/>
      <c r="G130" s="884"/>
      <c r="H130" s="488"/>
      <c r="I130" s="870">
        <v>0</v>
      </c>
      <c r="J130" s="870"/>
    </row>
    <row r="131" spans="1:10" s="431" customFormat="1" ht="12.75" outlineLevel="1">
      <c r="A131" s="430"/>
      <c r="B131" s="888"/>
      <c r="C131" s="888"/>
      <c r="D131" s="884"/>
      <c r="E131" s="884"/>
      <c r="F131" s="884"/>
      <c r="G131" s="884"/>
      <c r="H131" s="488"/>
      <c r="I131" s="870">
        <v>0</v>
      </c>
      <c r="J131" s="870"/>
    </row>
    <row r="132" spans="1:10" s="431" customFormat="1" ht="12.75">
      <c r="A132" s="430">
        <v>37</v>
      </c>
      <c r="B132" s="877" t="s">
        <v>17</v>
      </c>
      <c r="C132" s="877"/>
      <c r="D132" s="877"/>
      <c r="E132" s="877"/>
      <c r="F132" s="877"/>
      <c r="G132" s="877"/>
      <c r="H132" s="877"/>
      <c r="I132" s="878">
        <f>SUM(I129:J131)</f>
        <v>0</v>
      </c>
      <c r="J132" s="879"/>
    </row>
    <row r="133" spans="1:10" s="255" customFormat="1" ht="3.75" customHeight="1">
      <c r="A133" s="284"/>
      <c r="B133" s="277"/>
      <c r="C133" s="277"/>
      <c r="D133" s="277"/>
      <c r="E133" s="277"/>
      <c r="F133" s="277"/>
      <c r="G133" s="510"/>
      <c r="H133" s="492"/>
      <c r="I133" s="493"/>
      <c r="J133" s="493"/>
    </row>
    <row r="134" spans="1:10" s="255" customFormat="1" ht="13.5" customHeight="1">
      <c r="A134" s="284"/>
      <c r="B134" s="887" t="s">
        <v>418</v>
      </c>
      <c r="C134" s="887"/>
      <c r="D134" s="887"/>
      <c r="E134" s="887"/>
      <c r="F134" s="887"/>
      <c r="G134" s="887"/>
      <c r="H134" s="887"/>
      <c r="I134" s="887"/>
      <c r="J134" s="887"/>
    </row>
    <row r="135" spans="1:10" s="255" customFormat="1" ht="12.75">
      <c r="A135" s="284"/>
      <c r="B135" s="885" t="s">
        <v>63</v>
      </c>
      <c r="C135" s="885"/>
      <c r="D135" s="885" t="s">
        <v>243</v>
      </c>
      <c r="E135" s="885"/>
      <c r="F135" s="885"/>
      <c r="G135" s="885"/>
      <c r="H135" s="483" t="s">
        <v>62</v>
      </c>
      <c r="I135" s="886" t="s">
        <v>97</v>
      </c>
      <c r="J135" s="886"/>
    </row>
    <row r="136" spans="1:10" s="431" customFormat="1" ht="20.25" customHeight="1">
      <c r="A136" s="430"/>
      <c r="B136" s="869" t="s">
        <v>244</v>
      </c>
      <c r="C136" s="869"/>
      <c r="D136" s="884"/>
      <c r="E136" s="884"/>
      <c r="F136" s="884"/>
      <c r="G136" s="884"/>
      <c r="H136" s="566"/>
      <c r="I136" s="870">
        <v>0</v>
      </c>
      <c r="J136" s="870"/>
    </row>
    <row r="137" spans="1:10" s="431" customFormat="1" ht="20.25" customHeight="1" outlineLevel="1">
      <c r="A137" s="430"/>
      <c r="B137" s="869" t="s">
        <v>245</v>
      </c>
      <c r="C137" s="869"/>
      <c r="D137" s="884"/>
      <c r="E137" s="884"/>
      <c r="F137" s="884"/>
      <c r="G137" s="884"/>
      <c r="H137" s="566"/>
      <c r="I137" s="870">
        <v>0</v>
      </c>
      <c r="J137" s="870"/>
    </row>
    <row r="138" spans="1:10" s="431" customFormat="1" ht="20.25" customHeight="1" outlineLevel="1">
      <c r="A138" s="430"/>
      <c r="B138" s="869" t="s">
        <v>246</v>
      </c>
      <c r="C138" s="869"/>
      <c r="D138" s="884"/>
      <c r="E138" s="884"/>
      <c r="F138" s="884"/>
      <c r="G138" s="884"/>
      <c r="H138" s="566"/>
      <c r="I138" s="870">
        <v>0</v>
      </c>
      <c r="J138" s="870"/>
    </row>
    <row r="139" spans="1:10" s="431" customFormat="1" ht="12.75" outlineLevel="1">
      <c r="A139" s="430"/>
      <c r="B139" s="869" t="s">
        <v>247</v>
      </c>
      <c r="C139" s="869"/>
      <c r="D139" s="884"/>
      <c r="E139" s="884"/>
      <c r="F139" s="884"/>
      <c r="G139" s="884"/>
      <c r="H139" s="566"/>
      <c r="I139" s="870">
        <v>0</v>
      </c>
      <c r="J139" s="870"/>
    </row>
    <row r="140" spans="1:10" s="431" customFormat="1" ht="12.75" outlineLevel="1">
      <c r="A140" s="430"/>
      <c r="B140" s="869" t="s">
        <v>248</v>
      </c>
      <c r="C140" s="869"/>
      <c r="D140" s="884"/>
      <c r="E140" s="884"/>
      <c r="F140" s="884"/>
      <c r="G140" s="884"/>
      <c r="H140" s="566"/>
      <c r="I140" s="870">
        <v>0</v>
      </c>
      <c r="J140" s="870"/>
    </row>
    <row r="141" spans="1:10" s="431" customFormat="1" ht="12.75">
      <c r="A141" s="430">
        <v>38</v>
      </c>
      <c r="B141" s="877" t="s">
        <v>17</v>
      </c>
      <c r="C141" s="877"/>
      <c r="D141" s="877"/>
      <c r="E141" s="877"/>
      <c r="F141" s="877"/>
      <c r="G141" s="877"/>
      <c r="H141" s="877"/>
      <c r="I141" s="878">
        <f>SUM(I136:J140)</f>
        <v>0</v>
      </c>
      <c r="J141" s="879"/>
    </row>
    <row r="142" spans="1:10" s="255" customFormat="1" ht="3.75" customHeight="1">
      <c r="A142" s="284"/>
      <c r="B142" s="277"/>
      <c r="C142" s="277"/>
      <c r="D142" s="277"/>
      <c r="E142" s="277"/>
      <c r="F142" s="277"/>
      <c r="G142" s="510"/>
      <c r="H142" s="492"/>
      <c r="I142" s="493"/>
      <c r="J142" s="493"/>
    </row>
    <row r="143" spans="1:10" s="255" customFormat="1" ht="16.5">
      <c r="A143" s="284">
        <v>39</v>
      </c>
      <c r="B143" s="871" t="s">
        <v>169</v>
      </c>
      <c r="C143" s="871"/>
      <c r="D143" s="871"/>
      <c r="E143" s="871"/>
      <c r="F143" s="871"/>
      <c r="G143" s="871"/>
      <c r="H143" s="871"/>
      <c r="I143" s="872">
        <f>+I118+I125+I132+I141</f>
        <v>0</v>
      </c>
      <c r="J143" s="873"/>
    </row>
    <row r="144" spans="1:10" s="255" customFormat="1" ht="12.75">
      <c r="A144" s="284"/>
      <c r="B144" s="277"/>
      <c r="C144" s="277"/>
      <c r="D144" s="277"/>
      <c r="E144" s="277"/>
      <c r="F144" s="277"/>
      <c r="G144" s="510"/>
      <c r="H144" s="492"/>
      <c r="I144" s="493"/>
      <c r="J144" s="493"/>
    </row>
    <row r="145" spans="1:10" s="255" customFormat="1" ht="13.5" customHeight="1">
      <c r="A145" s="284"/>
      <c r="B145" s="883" t="s">
        <v>419</v>
      </c>
      <c r="C145" s="883"/>
      <c r="D145" s="883"/>
      <c r="E145" s="883"/>
      <c r="F145" s="883"/>
      <c r="G145" s="883"/>
      <c r="H145" s="883"/>
      <c r="I145" s="883"/>
      <c r="J145" s="883"/>
    </row>
    <row r="146" spans="1:10" s="278" customFormat="1" ht="13.5" customHeight="1">
      <c r="A146" s="285"/>
      <c r="B146" s="885" t="s">
        <v>63</v>
      </c>
      <c r="C146" s="885"/>
      <c r="D146" s="885" t="s">
        <v>243</v>
      </c>
      <c r="E146" s="885"/>
      <c r="F146" s="885"/>
      <c r="G146" s="885"/>
      <c r="H146" s="483" t="s">
        <v>62</v>
      </c>
      <c r="I146" s="886" t="s">
        <v>249</v>
      </c>
      <c r="J146" s="886"/>
    </row>
    <row r="147" spans="1:10" s="438" customFormat="1" ht="17.25" customHeight="1" outlineLevel="1">
      <c r="A147" s="437"/>
      <c r="B147" s="869" t="s">
        <v>255</v>
      </c>
      <c r="C147" s="869"/>
      <c r="D147" s="874"/>
      <c r="E147" s="874"/>
      <c r="F147" s="874"/>
      <c r="G147" s="874"/>
      <c r="H147" s="567"/>
      <c r="I147" s="870">
        <v>0</v>
      </c>
      <c r="J147" s="870"/>
    </row>
    <row r="148" spans="1:10" s="438" customFormat="1" ht="19.5" customHeight="1" outlineLevel="1">
      <c r="A148" s="437"/>
      <c r="B148" s="869" t="s">
        <v>256</v>
      </c>
      <c r="C148" s="869"/>
      <c r="D148" s="874"/>
      <c r="E148" s="874"/>
      <c r="F148" s="874"/>
      <c r="G148" s="874"/>
      <c r="H148" s="567"/>
      <c r="I148" s="870">
        <v>0</v>
      </c>
      <c r="J148" s="870"/>
    </row>
    <row r="149" spans="1:10" s="438" customFormat="1" ht="13.5" customHeight="1" outlineLevel="1">
      <c r="A149" s="437"/>
      <c r="B149" s="869" t="s">
        <v>257</v>
      </c>
      <c r="C149" s="869"/>
      <c r="D149" s="874"/>
      <c r="E149" s="874"/>
      <c r="F149" s="874"/>
      <c r="G149" s="874"/>
      <c r="H149" s="567"/>
      <c r="I149" s="870">
        <v>0</v>
      </c>
      <c r="J149" s="870"/>
    </row>
    <row r="150" spans="1:10" s="438" customFormat="1" ht="13.5" customHeight="1" outlineLevel="1">
      <c r="A150" s="437"/>
      <c r="B150" s="869" t="s">
        <v>258</v>
      </c>
      <c r="C150" s="869"/>
      <c r="D150" s="874"/>
      <c r="E150" s="874"/>
      <c r="F150" s="874"/>
      <c r="G150" s="874"/>
      <c r="H150" s="567"/>
      <c r="I150" s="870">
        <v>0</v>
      </c>
      <c r="J150" s="870"/>
    </row>
    <row r="151" spans="1:10" s="438" customFormat="1" ht="18" customHeight="1" outlineLevel="1">
      <c r="A151" s="437"/>
      <c r="B151" s="869" t="s">
        <v>259</v>
      </c>
      <c r="C151" s="869"/>
      <c r="D151" s="874"/>
      <c r="E151" s="874"/>
      <c r="F151" s="874"/>
      <c r="G151" s="874"/>
      <c r="H151" s="567"/>
      <c r="I151" s="870">
        <v>0</v>
      </c>
      <c r="J151" s="870"/>
    </row>
    <row r="152" spans="1:10" s="438" customFormat="1" ht="18" customHeight="1" outlineLevel="1">
      <c r="A152" s="437"/>
      <c r="B152" s="869" t="s">
        <v>260</v>
      </c>
      <c r="C152" s="869"/>
      <c r="D152" s="874"/>
      <c r="E152" s="874"/>
      <c r="F152" s="874"/>
      <c r="G152" s="874"/>
      <c r="H152" s="567"/>
      <c r="I152" s="870">
        <v>0</v>
      </c>
      <c r="J152" s="870"/>
    </row>
    <row r="153" spans="1:10" s="438" customFormat="1" ht="18" customHeight="1" outlineLevel="1">
      <c r="A153" s="437"/>
      <c r="B153" s="869" t="s">
        <v>261</v>
      </c>
      <c r="C153" s="869"/>
      <c r="D153" s="874"/>
      <c r="E153" s="874"/>
      <c r="F153" s="874"/>
      <c r="G153" s="874"/>
      <c r="H153" s="567"/>
      <c r="I153" s="870">
        <v>0</v>
      </c>
      <c r="J153" s="870"/>
    </row>
    <row r="154" spans="1:10" s="438" customFormat="1" ht="17.25" customHeight="1" outlineLevel="1">
      <c r="A154" s="437"/>
      <c r="B154" s="869" t="s">
        <v>250</v>
      </c>
      <c r="C154" s="869"/>
      <c r="D154" s="874"/>
      <c r="E154" s="874"/>
      <c r="F154" s="874"/>
      <c r="G154" s="874"/>
      <c r="H154" s="567"/>
      <c r="I154" s="870">
        <v>0</v>
      </c>
      <c r="J154" s="870"/>
    </row>
    <row r="155" spans="1:10" s="438" customFormat="1" ht="13.5" customHeight="1" outlineLevel="1">
      <c r="A155" s="437"/>
      <c r="B155" s="869" t="s">
        <v>251</v>
      </c>
      <c r="C155" s="869"/>
      <c r="D155" s="874"/>
      <c r="E155" s="874"/>
      <c r="F155" s="874"/>
      <c r="G155" s="874"/>
      <c r="H155" s="567"/>
      <c r="I155" s="870">
        <v>0</v>
      </c>
      <c r="J155" s="870"/>
    </row>
    <row r="156" spans="1:10" s="438" customFormat="1" ht="18" customHeight="1" outlineLevel="1">
      <c r="A156" s="437"/>
      <c r="B156" s="869" t="s">
        <v>252</v>
      </c>
      <c r="C156" s="869"/>
      <c r="D156" s="874"/>
      <c r="E156" s="874"/>
      <c r="F156" s="874"/>
      <c r="G156" s="874"/>
      <c r="H156" s="567"/>
      <c r="I156" s="870">
        <v>0</v>
      </c>
      <c r="J156" s="870"/>
    </row>
    <row r="157" spans="1:10" s="438" customFormat="1" ht="13.5" customHeight="1" outlineLevel="1">
      <c r="A157" s="437"/>
      <c r="B157" s="869" t="s">
        <v>253</v>
      </c>
      <c r="C157" s="869"/>
      <c r="D157" s="874"/>
      <c r="E157" s="874"/>
      <c r="F157" s="874"/>
      <c r="G157" s="874"/>
      <c r="H157" s="567"/>
      <c r="I157" s="870">
        <v>0</v>
      </c>
      <c r="J157" s="870"/>
    </row>
    <row r="158" spans="1:10" s="438" customFormat="1" ht="13.5" customHeight="1" outlineLevel="1">
      <c r="A158" s="437"/>
      <c r="B158" s="869" t="s">
        <v>262</v>
      </c>
      <c r="C158" s="869"/>
      <c r="D158" s="874"/>
      <c r="E158" s="874"/>
      <c r="F158" s="874"/>
      <c r="G158" s="874"/>
      <c r="H158" s="567"/>
      <c r="I158" s="870">
        <v>0</v>
      </c>
      <c r="J158" s="870"/>
    </row>
    <row r="159" spans="1:10" s="438" customFormat="1" ht="18" customHeight="1" outlineLevel="1">
      <c r="A159" s="437"/>
      <c r="B159" s="869" t="s">
        <v>263</v>
      </c>
      <c r="C159" s="869"/>
      <c r="D159" s="874"/>
      <c r="E159" s="874"/>
      <c r="F159" s="874"/>
      <c r="G159" s="874"/>
      <c r="H159" s="567"/>
      <c r="I159" s="870">
        <v>0</v>
      </c>
      <c r="J159" s="870"/>
    </row>
    <row r="160" spans="1:10" s="438" customFormat="1" ht="13.5" customHeight="1">
      <c r="A160" s="437"/>
      <c r="B160" s="875" t="s">
        <v>264</v>
      </c>
      <c r="C160" s="876"/>
      <c r="D160" s="874"/>
      <c r="E160" s="874"/>
      <c r="F160" s="874"/>
      <c r="G160" s="874"/>
      <c r="H160" s="567"/>
      <c r="I160" s="870">
        <v>0</v>
      </c>
      <c r="J160" s="870"/>
    </row>
    <row r="161" spans="1:10" s="438" customFormat="1" ht="13.5" customHeight="1">
      <c r="A161" s="437"/>
      <c r="B161" s="875" t="s">
        <v>265</v>
      </c>
      <c r="C161" s="876"/>
      <c r="D161" s="874"/>
      <c r="E161" s="874"/>
      <c r="F161" s="874"/>
      <c r="G161" s="874"/>
      <c r="H161" s="567"/>
      <c r="I161" s="870">
        <v>0</v>
      </c>
      <c r="J161" s="870"/>
    </row>
    <row r="162" spans="1:10" s="438" customFormat="1" ht="13.5" customHeight="1">
      <c r="A162" s="437"/>
      <c r="B162" s="875" t="s">
        <v>254</v>
      </c>
      <c r="C162" s="876"/>
      <c r="D162" s="880"/>
      <c r="E162" s="881"/>
      <c r="F162" s="881"/>
      <c r="G162" s="882"/>
      <c r="H162" s="567"/>
      <c r="I162" s="870">
        <v>0</v>
      </c>
      <c r="J162" s="870"/>
    </row>
    <row r="163" spans="1:10" s="438" customFormat="1" ht="16.5" customHeight="1" outlineLevel="1">
      <c r="A163" s="437"/>
      <c r="B163" s="869" t="s">
        <v>266</v>
      </c>
      <c r="C163" s="869"/>
      <c r="D163" s="874"/>
      <c r="E163" s="874"/>
      <c r="F163" s="874"/>
      <c r="G163" s="874"/>
      <c r="H163" s="567"/>
      <c r="I163" s="870">
        <v>0</v>
      </c>
      <c r="J163" s="870"/>
    </row>
    <row r="164" spans="1:10" s="438" customFormat="1" ht="18" customHeight="1" outlineLevel="1">
      <c r="A164" s="437"/>
      <c r="B164" s="869" t="s">
        <v>267</v>
      </c>
      <c r="C164" s="869"/>
      <c r="D164" s="874"/>
      <c r="E164" s="874"/>
      <c r="F164" s="874"/>
      <c r="G164" s="874"/>
      <c r="H164" s="567"/>
      <c r="I164" s="870">
        <v>0</v>
      </c>
      <c r="J164" s="870"/>
    </row>
    <row r="165" spans="1:10" s="438" customFormat="1" ht="13.5" customHeight="1">
      <c r="A165" s="437">
        <v>40</v>
      </c>
      <c r="B165" s="877" t="s">
        <v>17</v>
      </c>
      <c r="C165" s="877"/>
      <c r="D165" s="877"/>
      <c r="E165" s="877"/>
      <c r="F165" s="877"/>
      <c r="G165" s="877"/>
      <c r="H165" s="877"/>
      <c r="I165" s="878">
        <f>SUM(I147:J164)</f>
        <v>0</v>
      </c>
      <c r="J165" s="879"/>
    </row>
    <row r="166" spans="1:10" s="278" customFormat="1" ht="13.5" customHeight="1">
      <c r="A166" s="285"/>
      <c r="B166" s="279"/>
      <c r="C166" s="279"/>
      <c r="D166" s="279"/>
      <c r="E166" s="279"/>
      <c r="F166" s="279"/>
      <c r="G166" s="279"/>
      <c r="H166" s="279"/>
      <c r="I166" s="279"/>
      <c r="J166" s="279"/>
    </row>
    <row r="167" spans="1:10" s="278" customFormat="1" ht="13.5" customHeight="1">
      <c r="A167" s="285">
        <v>41</v>
      </c>
      <c r="B167" s="871" t="s">
        <v>268</v>
      </c>
      <c r="C167" s="871"/>
      <c r="D167" s="871"/>
      <c r="E167" s="871"/>
      <c r="F167" s="871"/>
      <c r="G167" s="871"/>
      <c r="H167" s="871"/>
      <c r="I167" s="872">
        <f>+I143-I165</f>
        <v>0</v>
      </c>
      <c r="J167" s="873"/>
    </row>
    <row r="168" spans="1:10" s="278" customFormat="1" ht="13.5" customHeight="1">
      <c r="A168" s="285"/>
      <c r="B168" s="279"/>
      <c r="C168" s="279"/>
      <c r="D168" s="279"/>
      <c r="E168" s="279"/>
      <c r="F168" s="279"/>
      <c r="G168" s="279"/>
      <c r="H168" s="279"/>
      <c r="I168" s="279"/>
      <c r="J168" s="279"/>
    </row>
    <row r="169" spans="1:10" s="278" customFormat="1" ht="13.5" customHeight="1">
      <c r="A169" s="285"/>
      <c r="B169" s="956" t="s">
        <v>421</v>
      </c>
      <c r="C169" s="956"/>
      <c r="D169" s="956"/>
      <c r="E169" s="956"/>
      <c r="F169" s="956"/>
      <c r="G169" s="956"/>
      <c r="H169" s="956"/>
      <c r="I169" s="956"/>
      <c r="J169" s="956"/>
    </row>
    <row r="170" spans="1:10" s="278" customFormat="1" ht="13.5" customHeight="1" outlineLevel="1">
      <c r="A170" s="285"/>
      <c r="B170" s="957" t="s">
        <v>269</v>
      </c>
      <c r="C170" s="957"/>
      <c r="D170" s="957"/>
      <c r="E170" s="957"/>
      <c r="F170" s="957"/>
      <c r="G170" s="949" t="s">
        <v>72</v>
      </c>
      <c r="H170" s="949" t="s">
        <v>73</v>
      </c>
      <c r="I170" s="949" t="s">
        <v>74</v>
      </c>
      <c r="J170" s="949"/>
    </row>
    <row r="171" spans="1:10" s="278" customFormat="1" ht="13.5" customHeight="1" outlineLevel="1">
      <c r="A171" s="285"/>
      <c r="B171" s="957"/>
      <c r="C171" s="957"/>
      <c r="D171" s="957"/>
      <c r="E171" s="957"/>
      <c r="F171" s="957"/>
      <c r="G171" s="949"/>
      <c r="H171" s="949"/>
      <c r="I171" s="949"/>
      <c r="J171" s="949"/>
    </row>
    <row r="172" spans="1:10" s="438" customFormat="1" ht="13.5" customHeight="1" outlineLevel="1">
      <c r="A172" s="437"/>
      <c r="B172" s="950"/>
      <c r="C172" s="958"/>
      <c r="D172" s="958"/>
      <c r="E172" s="958"/>
      <c r="F172" s="959"/>
      <c r="G172" s="511"/>
      <c r="H172" s="512"/>
      <c r="I172" s="920">
        <v>0</v>
      </c>
      <c r="J172" s="920"/>
    </row>
    <row r="173" spans="1:10" s="438" customFormat="1" ht="13.5" customHeight="1" outlineLevel="1">
      <c r="A173" s="437"/>
      <c r="B173" s="950"/>
      <c r="C173" s="950"/>
      <c r="D173" s="950"/>
      <c r="E173" s="950"/>
      <c r="F173" s="950"/>
      <c r="G173" s="511"/>
      <c r="H173" s="512"/>
      <c r="I173" s="920">
        <v>0</v>
      </c>
      <c r="J173" s="920"/>
    </row>
    <row r="174" spans="1:10" s="438" customFormat="1" ht="13.5" customHeight="1" outlineLevel="1">
      <c r="A174" s="437"/>
      <c r="B174" s="950"/>
      <c r="C174" s="950"/>
      <c r="D174" s="950"/>
      <c r="E174" s="950"/>
      <c r="F174" s="950"/>
      <c r="G174" s="511"/>
      <c r="H174" s="512"/>
      <c r="I174" s="920">
        <v>0</v>
      </c>
      <c r="J174" s="920"/>
    </row>
    <row r="175" spans="1:10" s="438" customFormat="1" ht="13.5" customHeight="1" outlineLevel="1">
      <c r="A175" s="437"/>
      <c r="B175" s="950"/>
      <c r="C175" s="950"/>
      <c r="D175" s="950"/>
      <c r="E175" s="950"/>
      <c r="F175" s="950"/>
      <c r="G175" s="511"/>
      <c r="H175" s="512"/>
      <c r="I175" s="920">
        <v>0</v>
      </c>
      <c r="J175" s="920"/>
    </row>
    <row r="176" spans="1:10" s="431" customFormat="1" ht="13.5" customHeight="1" outlineLevel="1">
      <c r="A176" s="430"/>
      <c r="B176" s="971" t="s">
        <v>270</v>
      </c>
      <c r="C176" s="971"/>
      <c r="D176" s="971"/>
      <c r="E176" s="971"/>
      <c r="F176" s="971"/>
      <c r="G176" s="971"/>
      <c r="H176" s="971"/>
      <c r="I176" s="968">
        <f>SUM(I172:J175)</f>
        <v>0</v>
      </c>
      <c r="J176" s="968"/>
    </row>
    <row r="177" spans="1:10" s="431" customFormat="1" ht="16.5" outlineLevel="1">
      <c r="A177" s="430">
        <v>42</v>
      </c>
      <c r="B177" s="971" t="s">
        <v>271</v>
      </c>
      <c r="C177" s="971"/>
      <c r="D177" s="971"/>
      <c r="E177" s="971"/>
      <c r="F177" s="971"/>
      <c r="G177" s="971"/>
      <c r="H177" s="971"/>
      <c r="I177" s="968">
        <f>+I176*40%</f>
        <v>0</v>
      </c>
      <c r="J177" s="968"/>
    </row>
    <row r="178" spans="1:10" s="255" customFormat="1" ht="12.75">
      <c r="A178" s="284"/>
      <c r="B178" s="274"/>
      <c r="C178" s="274"/>
      <c r="D178" s="274"/>
      <c r="E178" s="274"/>
      <c r="F178" s="274"/>
      <c r="G178" s="492"/>
      <c r="H178" s="492"/>
      <c r="I178" s="493"/>
      <c r="J178" s="493"/>
    </row>
    <row r="179" spans="1:10" s="255" customFormat="1" ht="12.75">
      <c r="A179" s="284"/>
      <c r="B179" s="969" t="str">
        <f>IF(I177&gt;0,"'Los contribuyentes que hagan uso de esta deducción no podrán acogerse al beneficio de auditoria previsto en el Art 689-1 del E.T.'","      ")</f>
        <v>      </v>
      </c>
      <c r="C179" s="969"/>
      <c r="D179" s="969"/>
      <c r="E179" s="969"/>
      <c r="F179" s="969"/>
      <c r="G179" s="969"/>
      <c r="H179" s="969"/>
      <c r="I179" s="969"/>
      <c r="J179" s="969"/>
    </row>
    <row r="180" spans="1:10" s="255" customFormat="1" ht="12.75">
      <c r="A180" s="284"/>
      <c r="B180" s="274"/>
      <c r="C180" s="274"/>
      <c r="D180" s="274"/>
      <c r="E180" s="274"/>
      <c r="F180" s="274"/>
      <c r="G180" s="492"/>
      <c r="H180" s="492"/>
      <c r="I180" s="493"/>
      <c r="J180" s="493"/>
    </row>
    <row r="181" spans="1:10" s="255" customFormat="1" ht="12.75">
      <c r="A181" s="284"/>
      <c r="B181" s="956" t="s">
        <v>420</v>
      </c>
      <c r="C181" s="956"/>
      <c r="D181" s="956"/>
      <c r="E181" s="956"/>
      <c r="F181" s="956"/>
      <c r="G181" s="956"/>
      <c r="H181" s="956"/>
      <c r="I181" s="956"/>
      <c r="J181" s="956"/>
    </row>
    <row r="182" spans="1:10" s="255" customFormat="1" ht="12.75">
      <c r="A182" s="284"/>
      <c r="B182" s="970" t="s">
        <v>314</v>
      </c>
      <c r="C182" s="970"/>
      <c r="D182" s="970"/>
      <c r="E182" s="970"/>
      <c r="F182" s="280" t="s">
        <v>274</v>
      </c>
      <c r="G182" s="966" t="s">
        <v>276</v>
      </c>
      <c r="H182" s="967"/>
      <c r="I182" s="965" t="s">
        <v>97</v>
      </c>
      <c r="J182" s="965"/>
    </row>
    <row r="183" spans="1:10" s="431" customFormat="1" ht="12.75" outlineLevel="1">
      <c r="A183" s="430"/>
      <c r="B183" s="888" t="s">
        <v>272</v>
      </c>
      <c r="C183" s="888"/>
      <c r="D183" s="888"/>
      <c r="E183" s="888"/>
      <c r="F183" s="441">
        <v>1</v>
      </c>
      <c r="G183" s="972" t="s">
        <v>277</v>
      </c>
      <c r="H183" s="973"/>
      <c r="I183" s="920">
        <v>0</v>
      </c>
      <c r="J183" s="920"/>
    </row>
    <row r="184" spans="1:10" s="431" customFormat="1" ht="12.75" outlineLevel="1">
      <c r="A184" s="430"/>
      <c r="B184" s="888" t="s">
        <v>273</v>
      </c>
      <c r="C184" s="888"/>
      <c r="D184" s="888"/>
      <c r="E184" s="888"/>
      <c r="F184" s="441">
        <v>1</v>
      </c>
      <c r="G184" s="974"/>
      <c r="H184" s="975"/>
      <c r="I184" s="920">
        <v>0</v>
      </c>
      <c r="J184" s="920"/>
    </row>
    <row r="185" spans="1:10" s="431" customFormat="1" ht="25.5" customHeight="1" outlineLevel="1">
      <c r="A185" s="430"/>
      <c r="B185" s="888" t="s">
        <v>275</v>
      </c>
      <c r="C185" s="888"/>
      <c r="D185" s="888"/>
      <c r="E185" s="888"/>
      <c r="F185" s="441">
        <v>0.25</v>
      </c>
      <c r="G185" s="976" t="s">
        <v>278</v>
      </c>
      <c r="H185" s="976"/>
      <c r="I185" s="920">
        <v>0</v>
      </c>
      <c r="J185" s="920"/>
    </row>
    <row r="186" spans="1:10" s="255" customFormat="1" ht="18.75" customHeight="1">
      <c r="A186" s="284"/>
      <c r="B186" s="970" t="s">
        <v>315</v>
      </c>
      <c r="C186" s="970"/>
      <c r="D186" s="970"/>
      <c r="E186" s="970"/>
      <c r="F186" s="280" t="s">
        <v>279</v>
      </c>
      <c r="G186" s="977" t="s">
        <v>280</v>
      </c>
      <c r="H186" s="978"/>
      <c r="I186" s="965" t="s">
        <v>281</v>
      </c>
      <c r="J186" s="965"/>
    </row>
    <row r="187" spans="1:10" s="431" customFormat="1" ht="24.75" customHeight="1" outlineLevel="1">
      <c r="A187" s="430"/>
      <c r="B187" s="913" t="s">
        <v>282</v>
      </c>
      <c r="C187" s="913"/>
      <c r="D187" s="913"/>
      <c r="E187" s="913"/>
      <c r="F187" s="513"/>
      <c r="G187" s="1067"/>
      <c r="H187" s="1068"/>
      <c r="I187" s="914">
        <v>0</v>
      </c>
      <c r="J187" s="915"/>
    </row>
    <row r="188" spans="1:10" s="431" customFormat="1" ht="21.75" customHeight="1" outlineLevel="1">
      <c r="A188" s="430"/>
      <c r="B188" s="913" t="s">
        <v>283</v>
      </c>
      <c r="C188" s="913"/>
      <c r="D188" s="913"/>
      <c r="E188" s="913"/>
      <c r="F188" s="513"/>
      <c r="G188" s="1067"/>
      <c r="H188" s="1068"/>
      <c r="I188" s="914">
        <v>0</v>
      </c>
      <c r="J188" s="915"/>
    </row>
    <row r="189" spans="1:10" s="431" customFormat="1" ht="21.75" customHeight="1" outlineLevel="1">
      <c r="A189" s="430"/>
      <c r="B189" s="913" t="s">
        <v>285</v>
      </c>
      <c r="C189" s="913"/>
      <c r="D189" s="913"/>
      <c r="E189" s="913"/>
      <c r="F189" s="513"/>
      <c r="G189" s="1067"/>
      <c r="H189" s="1068"/>
      <c r="I189" s="914">
        <v>0</v>
      </c>
      <c r="J189" s="915"/>
    </row>
    <row r="190" spans="1:10" s="431" customFormat="1" ht="13.5" customHeight="1" outlineLevel="1">
      <c r="A190" s="430"/>
      <c r="B190" s="960" t="s">
        <v>284</v>
      </c>
      <c r="C190" s="960"/>
      <c r="D190" s="960"/>
      <c r="E190" s="960"/>
      <c r="F190" s="513"/>
      <c r="G190" s="1067"/>
      <c r="H190" s="1068"/>
      <c r="I190" s="914">
        <v>0</v>
      </c>
      <c r="J190" s="915"/>
    </row>
    <row r="191" spans="1:10" s="431" customFormat="1" ht="12.75" outlineLevel="1">
      <c r="A191" s="430"/>
      <c r="B191" s="960" t="s">
        <v>286</v>
      </c>
      <c r="C191" s="960"/>
      <c r="D191" s="960"/>
      <c r="E191" s="960"/>
      <c r="F191" s="513"/>
      <c r="G191" s="1067"/>
      <c r="H191" s="1068"/>
      <c r="I191" s="914">
        <v>0</v>
      </c>
      <c r="J191" s="915"/>
    </row>
    <row r="192" spans="1:10" s="255" customFormat="1" ht="12.75">
      <c r="A192" s="284"/>
      <c r="B192" s="970" t="s">
        <v>316</v>
      </c>
      <c r="C192" s="970"/>
      <c r="D192" s="970"/>
      <c r="E192" s="970"/>
      <c r="F192" s="280" t="s">
        <v>279</v>
      </c>
      <c r="G192" s="966" t="s">
        <v>287</v>
      </c>
      <c r="H192" s="967"/>
      <c r="I192" s="965" t="s">
        <v>288</v>
      </c>
      <c r="J192" s="965"/>
    </row>
    <row r="193" spans="1:10" s="431" customFormat="1" ht="12.75" outlineLevel="1">
      <c r="A193" s="430"/>
      <c r="B193" s="888" t="s">
        <v>317</v>
      </c>
      <c r="C193" s="888"/>
      <c r="D193" s="888"/>
      <c r="E193" s="888"/>
      <c r="F193" s="513"/>
      <c r="G193" s="1019"/>
      <c r="H193" s="1020"/>
      <c r="I193" s="914">
        <v>0</v>
      </c>
      <c r="J193" s="915"/>
    </row>
    <row r="194" spans="1:10" s="431" customFormat="1" ht="12.75" outlineLevel="1">
      <c r="A194" s="430"/>
      <c r="B194" s="888" t="s">
        <v>318</v>
      </c>
      <c r="C194" s="888"/>
      <c r="D194" s="888"/>
      <c r="E194" s="888"/>
      <c r="F194" s="513"/>
      <c r="G194" s="1019"/>
      <c r="H194" s="1020"/>
      <c r="I194" s="914">
        <v>0</v>
      </c>
      <c r="J194" s="915"/>
    </row>
    <row r="195" spans="1:10" s="431" customFormat="1" ht="12.75" outlineLevel="1">
      <c r="A195" s="430"/>
      <c r="B195" s="888" t="s">
        <v>319</v>
      </c>
      <c r="C195" s="888"/>
      <c r="D195" s="888"/>
      <c r="E195" s="888"/>
      <c r="F195" s="513"/>
      <c r="G195" s="1019"/>
      <c r="H195" s="1020"/>
      <c r="I195" s="914">
        <v>0</v>
      </c>
      <c r="J195" s="915"/>
    </row>
    <row r="196" spans="1:10" s="255" customFormat="1" ht="22.5">
      <c r="A196" s="284"/>
      <c r="B196" s="979" t="s">
        <v>320</v>
      </c>
      <c r="C196" s="980"/>
      <c r="D196" s="981"/>
      <c r="E196" s="281" t="s">
        <v>293</v>
      </c>
      <c r="F196" s="280" t="s">
        <v>279</v>
      </c>
      <c r="G196" s="966" t="s">
        <v>289</v>
      </c>
      <c r="H196" s="967"/>
      <c r="I196" s="965" t="s">
        <v>288</v>
      </c>
      <c r="J196" s="965"/>
    </row>
    <row r="197" spans="1:10" s="431" customFormat="1" ht="12.75" outlineLevel="1">
      <c r="A197" s="430"/>
      <c r="B197" s="443" t="s">
        <v>290</v>
      </c>
      <c r="C197" s="444"/>
      <c r="D197" s="444"/>
      <c r="E197" s="442"/>
      <c r="F197" s="513"/>
      <c r="G197" s="1019"/>
      <c r="H197" s="1020"/>
      <c r="I197" s="914">
        <v>0</v>
      </c>
      <c r="J197" s="915"/>
    </row>
    <row r="198" spans="1:10" s="431" customFormat="1" ht="12.75" outlineLevel="1">
      <c r="A198" s="430"/>
      <c r="B198" s="443" t="s">
        <v>291</v>
      </c>
      <c r="C198" s="444"/>
      <c r="D198" s="444"/>
      <c r="E198" s="442"/>
      <c r="F198" s="513"/>
      <c r="G198" s="1019"/>
      <c r="H198" s="1020"/>
      <c r="I198" s="914">
        <v>0</v>
      </c>
      <c r="J198" s="915"/>
    </row>
    <row r="199" spans="1:10" s="431" customFormat="1" ht="12.75" outlineLevel="1">
      <c r="A199" s="430"/>
      <c r="B199" s="982" t="s">
        <v>292</v>
      </c>
      <c r="C199" s="983"/>
      <c r="D199" s="984"/>
      <c r="E199" s="442"/>
      <c r="F199" s="513"/>
      <c r="G199" s="1019"/>
      <c r="H199" s="1020"/>
      <c r="I199" s="914">
        <v>0</v>
      </c>
      <c r="J199" s="915"/>
    </row>
    <row r="200" spans="1:10" s="255" customFormat="1" ht="12.75">
      <c r="A200" s="284"/>
      <c r="B200" s="970" t="s">
        <v>321</v>
      </c>
      <c r="C200" s="970"/>
      <c r="D200" s="970"/>
      <c r="E200" s="970"/>
      <c r="F200" s="280" t="s">
        <v>279</v>
      </c>
      <c r="G200" s="966" t="s">
        <v>287</v>
      </c>
      <c r="H200" s="967"/>
      <c r="I200" s="965" t="s">
        <v>288</v>
      </c>
      <c r="J200" s="965"/>
    </row>
    <row r="201" spans="1:10" s="431" customFormat="1" ht="12.75" outlineLevel="1">
      <c r="A201" s="430"/>
      <c r="B201" s="982" t="s">
        <v>294</v>
      </c>
      <c r="C201" s="983"/>
      <c r="D201" s="983"/>
      <c r="E201" s="984"/>
      <c r="F201" s="513"/>
      <c r="G201" s="1019"/>
      <c r="H201" s="1020"/>
      <c r="I201" s="914">
        <v>0</v>
      </c>
      <c r="J201" s="915"/>
    </row>
    <row r="202" spans="1:10" s="431" customFormat="1" ht="12.75" outlineLevel="1">
      <c r="A202" s="430"/>
      <c r="B202" s="982" t="s">
        <v>295</v>
      </c>
      <c r="C202" s="983"/>
      <c r="D202" s="983"/>
      <c r="E202" s="984"/>
      <c r="F202" s="513"/>
      <c r="G202" s="1019"/>
      <c r="H202" s="1020"/>
      <c r="I202" s="914">
        <v>0</v>
      </c>
      <c r="J202" s="915"/>
    </row>
    <row r="203" spans="1:10" s="431" customFormat="1" ht="12.75" outlineLevel="1">
      <c r="A203" s="430"/>
      <c r="B203" s="982" t="s">
        <v>296</v>
      </c>
      <c r="C203" s="983"/>
      <c r="D203" s="983"/>
      <c r="E203" s="984"/>
      <c r="F203" s="513"/>
      <c r="G203" s="1019"/>
      <c r="H203" s="1020"/>
      <c r="I203" s="914">
        <v>0</v>
      </c>
      <c r="J203" s="915"/>
    </row>
    <row r="204" spans="1:10" s="431" customFormat="1" ht="12.75" outlineLevel="1">
      <c r="A204" s="430"/>
      <c r="B204" s="982" t="s">
        <v>297</v>
      </c>
      <c r="C204" s="983"/>
      <c r="D204" s="983"/>
      <c r="E204" s="984"/>
      <c r="F204" s="513"/>
      <c r="G204" s="1019"/>
      <c r="H204" s="1020"/>
      <c r="I204" s="914">
        <v>0</v>
      </c>
      <c r="J204" s="915"/>
    </row>
    <row r="205" spans="1:10" s="431" customFormat="1" ht="12.75" outlineLevel="1">
      <c r="A205" s="430"/>
      <c r="B205" s="982" t="s">
        <v>298</v>
      </c>
      <c r="C205" s="983"/>
      <c r="D205" s="983"/>
      <c r="E205" s="984"/>
      <c r="F205" s="513"/>
      <c r="G205" s="1019"/>
      <c r="H205" s="1020"/>
      <c r="I205" s="914">
        <v>0</v>
      </c>
      <c r="J205" s="915"/>
    </row>
    <row r="206" spans="1:10" s="431" customFormat="1" ht="12.75" outlineLevel="1">
      <c r="A206" s="430"/>
      <c r="B206" s="982" t="s">
        <v>299</v>
      </c>
      <c r="C206" s="983"/>
      <c r="D206" s="983"/>
      <c r="E206" s="984"/>
      <c r="F206" s="513"/>
      <c r="G206" s="1019"/>
      <c r="H206" s="1020"/>
      <c r="I206" s="914">
        <v>0</v>
      </c>
      <c r="J206" s="915"/>
    </row>
    <row r="207" spans="1:10" s="431" customFormat="1" ht="12.75" outlineLevel="1">
      <c r="A207" s="430"/>
      <c r="B207" s="982" t="s">
        <v>300</v>
      </c>
      <c r="C207" s="983"/>
      <c r="D207" s="983"/>
      <c r="E207" s="984"/>
      <c r="F207" s="513"/>
      <c r="G207" s="1019"/>
      <c r="H207" s="1020"/>
      <c r="I207" s="914">
        <v>0</v>
      </c>
      <c r="J207" s="915"/>
    </row>
    <row r="208" spans="1:10" s="255" customFormat="1" ht="12.75">
      <c r="A208" s="284"/>
      <c r="B208" s="970" t="s">
        <v>303</v>
      </c>
      <c r="C208" s="970"/>
      <c r="D208" s="970"/>
      <c r="E208" s="970"/>
      <c r="F208" s="280" t="s">
        <v>279</v>
      </c>
      <c r="G208" s="966" t="s">
        <v>287</v>
      </c>
      <c r="H208" s="967"/>
      <c r="I208" s="965" t="s">
        <v>288</v>
      </c>
      <c r="J208" s="965"/>
    </row>
    <row r="209" spans="1:10" s="431" customFormat="1" ht="12.75" outlineLevel="1">
      <c r="A209" s="430"/>
      <c r="B209" s="1069" t="s">
        <v>304</v>
      </c>
      <c r="C209" s="1070"/>
      <c r="D209" s="1070"/>
      <c r="E209" s="1071"/>
      <c r="F209" s="513"/>
      <c r="G209" s="1019"/>
      <c r="H209" s="1020"/>
      <c r="I209" s="914">
        <v>0</v>
      </c>
      <c r="J209" s="915"/>
    </row>
    <row r="210" spans="1:10" s="431" customFormat="1" ht="12.75" outlineLevel="1">
      <c r="A210" s="430"/>
      <c r="B210" s="1069" t="s">
        <v>305</v>
      </c>
      <c r="C210" s="1070"/>
      <c r="D210" s="1070"/>
      <c r="E210" s="1071"/>
      <c r="F210" s="513"/>
      <c r="G210" s="1019"/>
      <c r="H210" s="1020"/>
      <c r="I210" s="914">
        <v>0</v>
      </c>
      <c r="J210" s="915"/>
    </row>
    <row r="211" spans="1:10" s="255" customFormat="1" ht="12.75">
      <c r="A211" s="284"/>
      <c r="B211" s="970" t="s">
        <v>306</v>
      </c>
      <c r="C211" s="970"/>
      <c r="D211" s="970"/>
      <c r="E211" s="970"/>
      <c r="F211" s="280" t="s">
        <v>279</v>
      </c>
      <c r="G211" s="966" t="s">
        <v>287</v>
      </c>
      <c r="H211" s="967"/>
      <c r="I211" s="965" t="s">
        <v>288</v>
      </c>
      <c r="J211" s="965"/>
    </row>
    <row r="212" spans="1:10" s="431" customFormat="1" ht="12.75" outlineLevel="1">
      <c r="A212" s="430"/>
      <c r="B212" s="982" t="s">
        <v>307</v>
      </c>
      <c r="C212" s="983"/>
      <c r="D212" s="983"/>
      <c r="E212" s="984"/>
      <c r="F212" s="513"/>
      <c r="G212" s="1019"/>
      <c r="H212" s="1020"/>
      <c r="I212" s="914">
        <v>0</v>
      </c>
      <c r="J212" s="915"/>
    </row>
    <row r="213" spans="1:10" s="431" customFormat="1" ht="12.75" outlineLevel="1">
      <c r="A213" s="430"/>
      <c r="B213" s="982" t="s">
        <v>308</v>
      </c>
      <c r="C213" s="983"/>
      <c r="D213" s="983"/>
      <c r="E213" s="984"/>
      <c r="F213" s="513"/>
      <c r="G213" s="1019"/>
      <c r="H213" s="1020"/>
      <c r="I213" s="914">
        <v>0</v>
      </c>
      <c r="J213" s="915"/>
    </row>
    <row r="214" spans="1:10" s="431" customFormat="1" ht="12.75" outlineLevel="1">
      <c r="A214" s="430"/>
      <c r="B214" s="982" t="s">
        <v>309</v>
      </c>
      <c r="C214" s="983"/>
      <c r="D214" s="983"/>
      <c r="E214" s="984"/>
      <c r="F214" s="513"/>
      <c r="G214" s="1019"/>
      <c r="H214" s="1020"/>
      <c r="I214" s="914">
        <v>0</v>
      </c>
      <c r="J214" s="915"/>
    </row>
    <row r="215" spans="1:10" s="431" customFormat="1" ht="12.75" outlineLevel="1">
      <c r="A215" s="430"/>
      <c r="B215" s="982" t="s">
        <v>310</v>
      </c>
      <c r="C215" s="983"/>
      <c r="D215" s="983"/>
      <c r="E215" s="984"/>
      <c r="F215" s="513"/>
      <c r="G215" s="1019"/>
      <c r="H215" s="1020"/>
      <c r="I215" s="914">
        <v>0</v>
      </c>
      <c r="J215" s="915"/>
    </row>
    <row r="216" spans="1:10" s="431" customFormat="1" ht="12.75" outlineLevel="1">
      <c r="A216" s="430"/>
      <c r="B216" s="982" t="s">
        <v>304</v>
      </c>
      <c r="C216" s="983"/>
      <c r="D216" s="983"/>
      <c r="E216" s="984"/>
      <c r="F216" s="513"/>
      <c r="G216" s="1019"/>
      <c r="H216" s="1020"/>
      <c r="I216" s="914">
        <v>0</v>
      </c>
      <c r="J216" s="915"/>
    </row>
    <row r="217" spans="1:10" s="431" customFormat="1" ht="12.75" outlineLevel="1">
      <c r="A217" s="430"/>
      <c r="B217" s="982" t="s">
        <v>311</v>
      </c>
      <c r="C217" s="983"/>
      <c r="D217" s="983"/>
      <c r="E217" s="984"/>
      <c r="F217" s="513"/>
      <c r="G217" s="1019"/>
      <c r="H217" s="1020"/>
      <c r="I217" s="914">
        <v>0</v>
      </c>
      <c r="J217" s="915"/>
    </row>
    <row r="218" spans="1:10" s="255" customFormat="1" ht="12.75">
      <c r="A218" s="284"/>
      <c r="B218" s="970" t="s">
        <v>322</v>
      </c>
      <c r="C218" s="970"/>
      <c r="D218" s="970"/>
      <c r="E218" s="970"/>
      <c r="F218" s="280" t="s">
        <v>279</v>
      </c>
      <c r="G218" s="966" t="s">
        <v>287</v>
      </c>
      <c r="H218" s="967"/>
      <c r="I218" s="965" t="s">
        <v>288</v>
      </c>
      <c r="J218" s="965"/>
    </row>
    <row r="219" spans="1:10" s="431" customFormat="1" ht="12.75" outlineLevel="1">
      <c r="A219" s="430"/>
      <c r="B219" s="982" t="s">
        <v>301</v>
      </c>
      <c r="C219" s="983"/>
      <c r="D219" s="983"/>
      <c r="E219" s="984"/>
      <c r="F219" s="513"/>
      <c r="G219" s="1019"/>
      <c r="H219" s="1020"/>
      <c r="I219" s="914">
        <v>0</v>
      </c>
      <c r="J219" s="915"/>
    </row>
    <row r="220" spans="1:10" s="431" customFormat="1" ht="12.75" outlineLevel="1">
      <c r="A220" s="430"/>
      <c r="B220" s="982" t="s">
        <v>302</v>
      </c>
      <c r="C220" s="983"/>
      <c r="D220" s="983"/>
      <c r="E220" s="984"/>
      <c r="F220" s="513"/>
      <c r="G220" s="1019"/>
      <c r="H220" s="1020"/>
      <c r="I220" s="914">
        <v>0</v>
      </c>
      <c r="J220" s="915"/>
    </row>
    <row r="221" spans="1:10" s="431" customFormat="1" ht="12.75" outlineLevel="1">
      <c r="A221" s="430"/>
      <c r="B221" s="982" t="s">
        <v>312</v>
      </c>
      <c r="C221" s="983"/>
      <c r="D221" s="983"/>
      <c r="E221" s="984"/>
      <c r="F221" s="513"/>
      <c r="G221" s="1019"/>
      <c r="H221" s="1020"/>
      <c r="I221" s="914">
        <v>0</v>
      </c>
      <c r="J221" s="915"/>
    </row>
    <row r="222" spans="1:10" s="431" customFormat="1" ht="12.75" outlineLevel="1">
      <c r="A222" s="430"/>
      <c r="B222" s="982" t="s">
        <v>313</v>
      </c>
      <c r="C222" s="983"/>
      <c r="D222" s="983"/>
      <c r="E222" s="984"/>
      <c r="F222" s="513"/>
      <c r="G222" s="1019"/>
      <c r="H222" s="1020"/>
      <c r="I222" s="914">
        <v>0</v>
      </c>
      <c r="J222" s="915"/>
    </row>
    <row r="223" spans="1:10" s="431" customFormat="1" ht="12.75">
      <c r="A223" s="430">
        <v>43</v>
      </c>
      <c r="B223" s="962" t="s">
        <v>17</v>
      </c>
      <c r="C223" s="962"/>
      <c r="D223" s="962"/>
      <c r="E223" s="962"/>
      <c r="F223" s="962"/>
      <c r="G223" s="962"/>
      <c r="H223" s="962"/>
      <c r="I223" s="963">
        <f>SUM(I183:J222)</f>
        <v>0</v>
      </c>
      <c r="J223" s="964"/>
    </row>
    <row r="224" spans="1:10" s="255" customFormat="1" ht="12.75">
      <c r="A224" s="284"/>
      <c r="B224" s="274"/>
      <c r="C224" s="274"/>
      <c r="D224" s="274"/>
      <c r="E224" s="274"/>
      <c r="F224" s="274"/>
      <c r="G224" s="492"/>
      <c r="H224" s="492"/>
      <c r="I224" s="493"/>
      <c r="J224" s="493"/>
    </row>
    <row r="225" spans="1:10" s="255" customFormat="1" ht="12.75">
      <c r="A225" s="284"/>
      <c r="B225" s="996" t="s">
        <v>422</v>
      </c>
      <c r="C225" s="997"/>
      <c r="D225" s="997"/>
      <c r="E225" s="997"/>
      <c r="F225" s="997"/>
      <c r="G225" s="997"/>
      <c r="H225" s="997"/>
      <c r="I225" s="997"/>
      <c r="J225" s="997"/>
    </row>
    <row r="226" spans="1:10" s="255" customFormat="1" ht="12.75">
      <c r="A226" s="284"/>
      <c r="B226" s="1001" t="s">
        <v>323</v>
      </c>
      <c r="C226" s="1002"/>
      <c r="D226" s="1002"/>
      <c r="E226" s="1002"/>
      <c r="F226" s="1002"/>
      <c r="G226" s="1002"/>
      <c r="H226" s="1003"/>
      <c r="I226" s="515"/>
      <c r="J226" s="516" t="s">
        <v>324</v>
      </c>
    </row>
    <row r="227" spans="1:10" s="255" customFormat="1" ht="13.5">
      <c r="A227" s="284"/>
      <c r="B227" s="574" t="s">
        <v>325</v>
      </c>
      <c r="C227" s="575"/>
      <c r="D227" s="574"/>
      <c r="E227" s="576"/>
      <c r="F227" s="577"/>
      <c r="G227" s="577"/>
      <c r="H227" s="577"/>
      <c r="I227" s="1005">
        <f>IF(I229=0,0,I228/I229)</f>
        <v>0</v>
      </c>
      <c r="J227" s="1006"/>
    </row>
    <row r="228" spans="1:10" s="255" customFormat="1" ht="13.5">
      <c r="A228" s="284"/>
      <c r="B228" s="445" t="s">
        <v>326</v>
      </c>
      <c r="C228" s="446"/>
      <c r="D228" s="447"/>
      <c r="E228" s="448"/>
      <c r="F228" s="517"/>
      <c r="G228" s="517"/>
      <c r="H228" s="518"/>
      <c r="I228" s="988">
        <f>+'1o PT'!R24</f>
        <v>0</v>
      </c>
      <c r="J228" s="989"/>
    </row>
    <row r="229" spans="1:10" s="255" customFormat="1" ht="13.5">
      <c r="A229" s="284"/>
      <c r="B229" s="445" t="s">
        <v>327</v>
      </c>
      <c r="C229" s="446"/>
      <c r="D229" s="447"/>
      <c r="E229" s="448"/>
      <c r="F229" s="517"/>
      <c r="G229" s="517"/>
      <c r="H229" s="518"/>
      <c r="I229" s="988">
        <f>+'1o PT'!R23</f>
        <v>0</v>
      </c>
      <c r="J229" s="989"/>
    </row>
    <row r="230" spans="1:10" s="255" customFormat="1" ht="13.5">
      <c r="A230" s="284"/>
      <c r="B230" s="449" t="s">
        <v>328</v>
      </c>
      <c r="C230" s="448"/>
      <c r="D230" s="448"/>
      <c r="E230" s="448"/>
      <c r="F230" s="517"/>
      <c r="G230" s="517"/>
      <c r="H230" s="519"/>
      <c r="I230" s="993">
        <f>IF(I228=0,0,'2o HT'!AH27/I228)</f>
        <v>0</v>
      </c>
      <c r="J230" s="994"/>
    </row>
    <row r="231" spans="1:10" s="255" customFormat="1" ht="13.5" customHeight="1">
      <c r="A231" s="284"/>
      <c r="B231" s="998" t="s">
        <v>329</v>
      </c>
      <c r="C231" s="999"/>
      <c r="D231" s="999"/>
      <c r="E231" s="999"/>
      <c r="F231" s="999"/>
      <c r="G231" s="999"/>
      <c r="H231" s="999"/>
      <c r="I231" s="999"/>
      <c r="J231" s="1000"/>
    </row>
    <row r="232" spans="1:10" s="255" customFormat="1" ht="13.5">
      <c r="A232" s="284"/>
      <c r="B232" s="450" t="s">
        <v>330</v>
      </c>
      <c r="C232" s="446"/>
      <c r="D232" s="447"/>
      <c r="E232" s="448"/>
      <c r="F232" s="517"/>
      <c r="G232" s="518"/>
      <c r="H232" s="961">
        <v>0</v>
      </c>
      <c r="I232" s="961"/>
      <c r="J232" s="568">
        <f aca="true" t="shared" si="6" ref="J232:J237">+H232*$I$227</f>
        <v>0</v>
      </c>
    </row>
    <row r="233" spans="1:10" s="255" customFormat="1" ht="13.5">
      <c r="A233" s="284"/>
      <c r="B233" s="451" t="s">
        <v>336</v>
      </c>
      <c r="C233" s="446"/>
      <c r="D233" s="452"/>
      <c r="E233" s="448"/>
      <c r="F233" s="517"/>
      <c r="G233" s="518"/>
      <c r="H233" s="961">
        <v>0</v>
      </c>
      <c r="I233" s="961"/>
      <c r="J233" s="568">
        <f t="shared" si="6"/>
        <v>0</v>
      </c>
    </row>
    <row r="234" spans="1:10" s="255" customFormat="1" ht="13.5">
      <c r="A234" s="284"/>
      <c r="B234" s="451" t="s">
        <v>337</v>
      </c>
      <c r="C234" s="446"/>
      <c r="D234" s="452"/>
      <c r="E234" s="448"/>
      <c r="F234" s="517"/>
      <c r="G234" s="518"/>
      <c r="H234" s="961">
        <v>0</v>
      </c>
      <c r="I234" s="961"/>
      <c r="J234" s="568">
        <f t="shared" si="6"/>
        <v>0</v>
      </c>
    </row>
    <row r="235" spans="1:10" s="255" customFormat="1" ht="13.5">
      <c r="A235" s="284"/>
      <c r="B235" s="453" t="s">
        <v>338</v>
      </c>
      <c r="C235" s="446"/>
      <c r="D235" s="452"/>
      <c r="E235" s="448"/>
      <c r="F235" s="517"/>
      <c r="G235" s="518"/>
      <c r="H235" s="961">
        <v>0</v>
      </c>
      <c r="I235" s="961"/>
      <c r="J235" s="568">
        <f t="shared" si="6"/>
        <v>0</v>
      </c>
    </row>
    <row r="236" spans="1:10" s="255" customFormat="1" ht="13.5">
      <c r="A236" s="284"/>
      <c r="B236" s="453" t="s">
        <v>339</v>
      </c>
      <c r="C236" s="446"/>
      <c r="D236" s="452"/>
      <c r="E236" s="448"/>
      <c r="F236" s="517"/>
      <c r="G236" s="518"/>
      <c r="H236" s="961">
        <v>0</v>
      </c>
      <c r="I236" s="961"/>
      <c r="J236" s="568">
        <f t="shared" si="6"/>
        <v>0</v>
      </c>
    </row>
    <row r="237" spans="1:10" s="255" customFormat="1" ht="13.5">
      <c r="A237" s="284"/>
      <c r="B237" s="453" t="s">
        <v>331</v>
      </c>
      <c r="C237" s="446"/>
      <c r="D237" s="452"/>
      <c r="E237" s="448"/>
      <c r="F237" s="517"/>
      <c r="G237" s="518"/>
      <c r="H237" s="961">
        <v>0</v>
      </c>
      <c r="I237" s="961"/>
      <c r="J237" s="568">
        <f t="shared" si="6"/>
        <v>0</v>
      </c>
    </row>
    <row r="238" spans="1:10" s="255" customFormat="1" ht="13.5">
      <c r="A238" s="284"/>
      <c r="B238" s="578" t="s">
        <v>332</v>
      </c>
      <c r="C238" s="579"/>
      <c r="D238" s="580"/>
      <c r="E238" s="581"/>
      <c r="F238" s="582"/>
      <c r="G238" s="583"/>
      <c r="H238" s="987">
        <f>SUM(J232:J237)</f>
        <v>0</v>
      </c>
      <c r="I238" s="985"/>
      <c r="J238" s="986"/>
    </row>
    <row r="239" spans="1:10" s="255" customFormat="1" ht="13.5">
      <c r="A239" s="284"/>
      <c r="B239" s="584" t="s">
        <v>333</v>
      </c>
      <c r="C239" s="581"/>
      <c r="D239" s="585"/>
      <c r="E239" s="581"/>
      <c r="F239" s="582"/>
      <c r="G239" s="583"/>
      <c r="H239" s="1004">
        <f>+I228-H238</f>
        <v>0</v>
      </c>
      <c r="I239" s="1004"/>
      <c r="J239" s="1004"/>
    </row>
    <row r="240" spans="1:10" s="255" customFormat="1" ht="13.5">
      <c r="A240" s="284"/>
      <c r="B240" s="586" t="s">
        <v>341</v>
      </c>
      <c r="C240" s="581"/>
      <c r="D240" s="581"/>
      <c r="E240" s="581"/>
      <c r="F240" s="582"/>
      <c r="G240" s="583"/>
      <c r="H240" s="587">
        <v>0.03</v>
      </c>
      <c r="I240" s="985">
        <f>ROUND(H239*H240,-3)</f>
        <v>0</v>
      </c>
      <c r="J240" s="986"/>
    </row>
    <row r="241" spans="1:10" s="255" customFormat="1" ht="12.75">
      <c r="A241" s="284"/>
      <c r="B241" s="998" t="s">
        <v>340</v>
      </c>
      <c r="C241" s="999"/>
      <c r="D241" s="999"/>
      <c r="E241" s="999"/>
      <c r="F241" s="999"/>
      <c r="G241" s="999"/>
      <c r="H241" s="999"/>
      <c r="I241" s="999"/>
      <c r="J241" s="1000"/>
    </row>
    <row r="242" spans="1:10" s="255" customFormat="1" ht="13.5">
      <c r="A242" s="284"/>
      <c r="B242" s="584" t="s">
        <v>343</v>
      </c>
      <c r="C242" s="581"/>
      <c r="D242" s="585"/>
      <c r="E242" s="581"/>
      <c r="F242" s="582"/>
      <c r="G242" s="583"/>
      <c r="H242" s="987"/>
      <c r="I242" s="985"/>
      <c r="J242" s="986"/>
    </row>
    <row r="243" spans="1:10" s="255" customFormat="1" ht="13.5">
      <c r="A243" s="284">
        <v>49</v>
      </c>
      <c r="B243" s="584" t="s">
        <v>342</v>
      </c>
      <c r="C243" s="581"/>
      <c r="D243" s="585"/>
      <c r="E243" s="581"/>
      <c r="F243" s="582"/>
      <c r="G243" s="583"/>
      <c r="H243" s="987">
        <f>+I240+H242</f>
        <v>0</v>
      </c>
      <c r="I243" s="985"/>
      <c r="J243" s="986"/>
    </row>
    <row r="244" spans="1:10" s="255" customFormat="1" ht="13.5">
      <c r="A244" s="284"/>
      <c r="B244" s="586" t="s">
        <v>334</v>
      </c>
      <c r="C244" s="581"/>
      <c r="D244" s="581"/>
      <c r="E244" s="581"/>
      <c r="F244" s="582"/>
      <c r="G244" s="583"/>
      <c r="H244" s="587">
        <v>0.34</v>
      </c>
      <c r="I244" s="985">
        <f>+H243*H244</f>
        <v>0</v>
      </c>
      <c r="J244" s="986"/>
    </row>
    <row r="245" spans="1:10" s="255" customFormat="1" ht="12.75">
      <c r="A245" s="284"/>
      <c r="B245" s="274"/>
      <c r="C245" s="274"/>
      <c r="D245" s="274"/>
      <c r="E245" s="274"/>
      <c r="F245" s="274"/>
      <c r="G245" s="492"/>
      <c r="H245" s="492"/>
      <c r="I245" s="493"/>
      <c r="J245" s="493"/>
    </row>
    <row r="246" spans="1:10" s="255" customFormat="1" ht="12.75">
      <c r="A246" s="284"/>
      <c r="B246" s="995" t="s">
        <v>423</v>
      </c>
      <c r="C246" s="995"/>
      <c r="D246" s="995"/>
      <c r="E246" s="995"/>
      <c r="F246" s="995"/>
      <c r="G246" s="995"/>
      <c r="H246" s="995"/>
      <c r="I246" s="995"/>
      <c r="J246" s="995"/>
    </row>
    <row r="247" spans="1:10" s="255" customFormat="1" ht="12.75">
      <c r="A247" s="284"/>
      <c r="B247" s="990" t="s">
        <v>346</v>
      </c>
      <c r="C247" s="991"/>
      <c r="D247" s="991"/>
      <c r="E247" s="991"/>
      <c r="F247" s="991"/>
      <c r="G247" s="991"/>
      <c r="H247" s="992"/>
      <c r="I247" s="912" t="s">
        <v>97</v>
      </c>
      <c r="J247" s="912"/>
    </row>
    <row r="248" spans="1:10" s="431" customFormat="1" ht="12.75" outlineLevel="1">
      <c r="A248" s="430"/>
      <c r="B248" s="888" t="s">
        <v>347</v>
      </c>
      <c r="C248" s="888"/>
      <c r="D248" s="888"/>
      <c r="E248" s="888"/>
      <c r="F248" s="520"/>
      <c r="G248" s="1024"/>
      <c r="H248" s="1025"/>
      <c r="I248" s="920">
        <v>0</v>
      </c>
      <c r="J248" s="920"/>
    </row>
    <row r="249" spans="1:10" s="431" customFormat="1" ht="12.75" outlineLevel="1">
      <c r="A249" s="430"/>
      <c r="B249" s="888" t="s">
        <v>348</v>
      </c>
      <c r="C249" s="888"/>
      <c r="D249" s="888"/>
      <c r="E249" s="888"/>
      <c r="F249" s="520"/>
      <c r="G249" s="1024"/>
      <c r="H249" s="1025"/>
      <c r="I249" s="920">
        <v>0</v>
      </c>
      <c r="J249" s="920"/>
    </row>
    <row r="250" spans="1:10" s="431" customFormat="1" ht="12.75" outlineLevel="1">
      <c r="A250" s="430"/>
      <c r="B250" s="888" t="s">
        <v>349</v>
      </c>
      <c r="C250" s="888"/>
      <c r="D250" s="888"/>
      <c r="E250" s="888"/>
      <c r="F250" s="520"/>
      <c r="G250" s="454"/>
      <c r="H250" s="455"/>
      <c r="I250" s="920">
        <v>0</v>
      </c>
      <c r="J250" s="920"/>
    </row>
    <row r="251" spans="1:10" s="431" customFormat="1" ht="12.75" outlineLevel="1">
      <c r="A251" s="430"/>
      <c r="B251" s="888" t="s">
        <v>350</v>
      </c>
      <c r="C251" s="888"/>
      <c r="D251" s="888"/>
      <c r="E251" s="888"/>
      <c r="F251" s="520"/>
      <c r="G251" s="454"/>
      <c r="H251" s="455"/>
      <c r="I251" s="920">
        <v>0</v>
      </c>
      <c r="J251" s="920"/>
    </row>
    <row r="252" spans="1:10" s="431" customFormat="1" ht="12.75" outlineLevel="1">
      <c r="A252" s="430"/>
      <c r="B252" s="888" t="s">
        <v>351</v>
      </c>
      <c r="C252" s="888"/>
      <c r="D252" s="888"/>
      <c r="E252" s="888"/>
      <c r="F252" s="520"/>
      <c r="G252" s="454"/>
      <c r="H252" s="455"/>
      <c r="I252" s="920">
        <v>0</v>
      </c>
      <c r="J252" s="920"/>
    </row>
    <row r="253" spans="1:10" s="431" customFormat="1" ht="21.75" customHeight="1" outlineLevel="1">
      <c r="A253" s="430"/>
      <c r="B253" s="888" t="s">
        <v>352</v>
      </c>
      <c r="C253" s="888"/>
      <c r="D253" s="888"/>
      <c r="E253" s="888"/>
      <c r="F253" s="520" t="s">
        <v>353</v>
      </c>
      <c r="G253" s="1026" t="s">
        <v>354</v>
      </c>
      <c r="H253" s="1027"/>
      <c r="I253" s="920">
        <v>0</v>
      </c>
      <c r="J253" s="920"/>
    </row>
    <row r="254" spans="1:10" s="431" customFormat="1" ht="12.75" outlineLevel="1">
      <c r="A254" s="430"/>
      <c r="B254" s="888" t="s">
        <v>355</v>
      </c>
      <c r="C254" s="888"/>
      <c r="D254" s="888"/>
      <c r="E254" s="888"/>
      <c r="F254" s="521" t="s">
        <v>356</v>
      </c>
      <c r="G254" s="1026"/>
      <c r="H254" s="1027"/>
      <c r="I254" s="920">
        <f>+G254*0.25</f>
        <v>0</v>
      </c>
      <c r="J254" s="920"/>
    </row>
    <row r="255" spans="1:10" s="255" customFormat="1" ht="18.75" customHeight="1">
      <c r="A255" s="284"/>
      <c r="B255" s="923" t="s">
        <v>357</v>
      </c>
      <c r="C255" s="924"/>
      <c r="D255" s="924"/>
      <c r="E255" s="925"/>
      <c r="F255" s="282"/>
      <c r="G255" s="926"/>
      <c r="H255" s="927"/>
      <c r="I255" s="912" t="s">
        <v>97</v>
      </c>
      <c r="J255" s="912"/>
    </row>
    <row r="256" spans="1:10" s="431" customFormat="1" ht="24.75" customHeight="1" outlineLevel="1">
      <c r="A256" s="430"/>
      <c r="B256" s="913"/>
      <c r="C256" s="913"/>
      <c r="D256" s="913"/>
      <c r="E256" s="913"/>
      <c r="F256" s="513"/>
      <c r="G256" s="1067"/>
      <c r="H256" s="1068"/>
      <c r="I256" s="914">
        <v>0</v>
      </c>
      <c r="J256" s="915"/>
    </row>
    <row r="257" spans="1:10" s="431" customFormat="1" ht="21.75" customHeight="1" outlineLevel="1">
      <c r="A257" s="430"/>
      <c r="B257" s="913"/>
      <c r="C257" s="913"/>
      <c r="D257" s="913"/>
      <c r="E257" s="913"/>
      <c r="F257" s="513"/>
      <c r="G257" s="1067"/>
      <c r="H257" s="1068"/>
      <c r="I257" s="914">
        <v>0</v>
      </c>
      <c r="J257" s="915"/>
    </row>
    <row r="258" spans="1:10" s="255" customFormat="1" ht="12.75">
      <c r="A258" s="284"/>
      <c r="B258" s="1018" t="s">
        <v>358</v>
      </c>
      <c r="C258" s="1018"/>
      <c r="D258" s="1018"/>
      <c r="E258" s="1018"/>
      <c r="F258" s="282"/>
      <c r="G258" s="1016"/>
      <c r="H258" s="1017"/>
      <c r="I258" s="912" t="s">
        <v>288</v>
      </c>
      <c r="J258" s="912"/>
    </row>
    <row r="259" spans="1:10" s="431" customFormat="1" ht="12.75" outlineLevel="1">
      <c r="A259" s="430"/>
      <c r="B259" s="888"/>
      <c r="C259" s="888"/>
      <c r="D259" s="888"/>
      <c r="E259" s="888"/>
      <c r="F259" s="514"/>
      <c r="G259" s="1019"/>
      <c r="H259" s="1020"/>
      <c r="I259" s="914">
        <v>0</v>
      </c>
      <c r="J259" s="915"/>
    </row>
    <row r="260" spans="1:10" s="431" customFormat="1" ht="12.75" outlineLevel="1">
      <c r="A260" s="430"/>
      <c r="B260" s="888"/>
      <c r="C260" s="888"/>
      <c r="D260" s="888"/>
      <c r="E260" s="888"/>
      <c r="F260" s="514"/>
      <c r="G260" s="1019"/>
      <c r="H260" s="1020"/>
      <c r="I260" s="914">
        <v>0</v>
      </c>
      <c r="J260" s="915"/>
    </row>
    <row r="261" spans="1:10" s="255" customFormat="1" ht="12.75">
      <c r="A261" s="284"/>
      <c r="B261" s="990" t="s">
        <v>359</v>
      </c>
      <c r="C261" s="991"/>
      <c r="D261" s="991"/>
      <c r="E261" s="992"/>
      <c r="F261" s="282"/>
      <c r="G261" s="1016"/>
      <c r="H261" s="1017"/>
      <c r="I261" s="912" t="s">
        <v>288</v>
      </c>
      <c r="J261" s="912"/>
    </row>
    <row r="262" spans="1:10" s="431" customFormat="1" ht="12.75" outlineLevel="1">
      <c r="A262" s="430"/>
      <c r="B262" s="866"/>
      <c r="C262" s="867"/>
      <c r="D262" s="867"/>
      <c r="E262" s="868"/>
      <c r="F262" s="514"/>
      <c r="G262" s="1019"/>
      <c r="H262" s="1020"/>
      <c r="I262" s="914">
        <v>0</v>
      </c>
      <c r="J262" s="915"/>
    </row>
    <row r="263" spans="1:10" s="255" customFormat="1" ht="12.75">
      <c r="A263" s="284"/>
      <c r="B263" s="1018" t="s">
        <v>360</v>
      </c>
      <c r="C263" s="1018"/>
      <c r="D263" s="1018"/>
      <c r="E263" s="1018"/>
      <c r="F263" s="282"/>
      <c r="G263" s="1016"/>
      <c r="H263" s="1017"/>
      <c r="I263" s="912" t="s">
        <v>288</v>
      </c>
      <c r="J263" s="912"/>
    </row>
    <row r="264" spans="1:10" s="431" customFormat="1" ht="12.75" outlineLevel="1">
      <c r="A264" s="430"/>
      <c r="B264" s="866"/>
      <c r="C264" s="867"/>
      <c r="D264" s="867"/>
      <c r="E264" s="868"/>
      <c r="F264" s="514"/>
      <c r="G264" s="1019"/>
      <c r="H264" s="1020"/>
      <c r="I264" s="914">
        <v>0</v>
      </c>
      <c r="J264" s="915"/>
    </row>
    <row r="265" spans="1:10" s="431" customFormat="1" ht="12.75" outlineLevel="1">
      <c r="A265" s="430"/>
      <c r="B265" s="866"/>
      <c r="C265" s="867"/>
      <c r="D265" s="867"/>
      <c r="E265" s="868"/>
      <c r="F265" s="514"/>
      <c r="G265" s="1019"/>
      <c r="H265" s="1020"/>
      <c r="I265" s="914">
        <v>0</v>
      </c>
      <c r="J265" s="915"/>
    </row>
    <row r="266" spans="1:10" s="255" customFormat="1" ht="12.75">
      <c r="A266" s="284"/>
      <c r="B266" s="1018" t="s">
        <v>303</v>
      </c>
      <c r="C266" s="1018"/>
      <c r="D266" s="1018"/>
      <c r="E266" s="1018"/>
      <c r="F266" s="282"/>
      <c r="G266" s="1016"/>
      <c r="H266" s="1017"/>
      <c r="I266" s="912" t="s">
        <v>288</v>
      </c>
      <c r="J266" s="912"/>
    </row>
    <row r="267" spans="1:10" s="431" customFormat="1" ht="12.75" outlineLevel="1">
      <c r="A267" s="430"/>
      <c r="B267" s="1069" t="s">
        <v>304</v>
      </c>
      <c r="C267" s="1070"/>
      <c r="D267" s="1070"/>
      <c r="E267" s="1071"/>
      <c r="F267" s="513"/>
      <c r="G267" s="1019"/>
      <c r="H267" s="1020"/>
      <c r="I267" s="914">
        <v>0</v>
      </c>
      <c r="J267" s="915"/>
    </row>
    <row r="268" spans="1:10" s="431" customFormat="1" ht="12.75" outlineLevel="1">
      <c r="A268" s="430"/>
      <c r="B268" s="1069" t="s">
        <v>305</v>
      </c>
      <c r="C268" s="1070"/>
      <c r="D268" s="1070"/>
      <c r="E268" s="1071"/>
      <c r="F268" s="513"/>
      <c r="G268" s="1019"/>
      <c r="H268" s="1020"/>
      <c r="I268" s="914">
        <v>0</v>
      </c>
      <c r="J268" s="915"/>
    </row>
    <row r="269" spans="1:10" s="431" customFormat="1" ht="12.75" outlineLevel="1">
      <c r="A269" s="430"/>
      <c r="B269" s="982" t="s">
        <v>301</v>
      </c>
      <c r="C269" s="983"/>
      <c r="D269" s="983"/>
      <c r="E269" s="984"/>
      <c r="F269" s="513"/>
      <c r="G269" s="1019"/>
      <c r="H269" s="1020"/>
      <c r="I269" s="914">
        <v>0</v>
      </c>
      <c r="J269" s="915"/>
    </row>
    <row r="270" spans="1:10" s="431" customFormat="1" ht="12.75" outlineLevel="1">
      <c r="A270" s="430"/>
      <c r="B270" s="982" t="s">
        <v>302</v>
      </c>
      <c r="C270" s="983"/>
      <c r="D270" s="983"/>
      <c r="E270" s="984"/>
      <c r="F270" s="513"/>
      <c r="G270" s="1019"/>
      <c r="H270" s="1020"/>
      <c r="I270" s="914">
        <v>0</v>
      </c>
      <c r="J270" s="915"/>
    </row>
    <row r="271" spans="1:10" s="431" customFormat="1" ht="12.75" outlineLevel="1">
      <c r="A271" s="430"/>
      <c r="B271" s="982" t="s">
        <v>312</v>
      </c>
      <c r="C271" s="983"/>
      <c r="D271" s="983"/>
      <c r="E271" s="984"/>
      <c r="F271" s="513"/>
      <c r="G271" s="1019"/>
      <c r="H271" s="1020"/>
      <c r="I271" s="914">
        <v>0</v>
      </c>
      <c r="J271" s="915"/>
    </row>
    <row r="272" spans="1:10" s="431" customFormat="1" ht="12.75" outlineLevel="1">
      <c r="A272" s="430"/>
      <c r="B272" s="982" t="s">
        <v>313</v>
      </c>
      <c r="C272" s="983"/>
      <c r="D272" s="983"/>
      <c r="E272" s="984"/>
      <c r="F272" s="513"/>
      <c r="G272" s="1019"/>
      <c r="H272" s="1020"/>
      <c r="I272" s="914">
        <v>0</v>
      </c>
      <c r="J272" s="915"/>
    </row>
    <row r="273" spans="1:10" s="440" customFormat="1" ht="12.75">
      <c r="A273" s="439">
        <v>50</v>
      </c>
      <c r="B273" s="1066" t="s">
        <v>17</v>
      </c>
      <c r="C273" s="1066"/>
      <c r="D273" s="1066"/>
      <c r="E273" s="1066"/>
      <c r="F273" s="1066"/>
      <c r="G273" s="1066"/>
      <c r="H273" s="1066"/>
      <c r="I273" s="1022">
        <f>SUM(I248:J272)</f>
        <v>0</v>
      </c>
      <c r="J273" s="1023"/>
    </row>
    <row r="274" ht="3.75" customHeight="1"/>
    <row r="275" spans="2:10" ht="12.75">
      <c r="B275" s="995" t="s">
        <v>424</v>
      </c>
      <c r="C275" s="995"/>
      <c r="D275" s="995"/>
      <c r="E275" s="995"/>
      <c r="F275" s="995"/>
      <c r="G275" s="995"/>
      <c r="H275" s="995"/>
      <c r="I275" s="995"/>
      <c r="J275" s="995"/>
    </row>
    <row r="276" spans="2:10" ht="12.75" outlineLevel="1">
      <c r="B276" s="1018" t="s">
        <v>369</v>
      </c>
      <c r="C276" s="1018"/>
      <c r="D276" s="1018"/>
      <c r="E276" s="1018"/>
      <c r="F276" s="282" t="s">
        <v>364</v>
      </c>
      <c r="G276" s="1016" t="s">
        <v>63</v>
      </c>
      <c r="H276" s="1017"/>
      <c r="I276" s="912" t="s">
        <v>288</v>
      </c>
      <c r="J276" s="912"/>
    </row>
    <row r="277" spans="1:10" s="423" customFormat="1" ht="12.75" outlineLevel="1">
      <c r="A277" s="422"/>
      <c r="B277" s="982" t="s">
        <v>361</v>
      </c>
      <c r="C277" s="983"/>
      <c r="D277" s="983"/>
      <c r="E277" s="984"/>
      <c r="F277" s="513"/>
      <c r="G277" s="1019"/>
      <c r="H277" s="1020"/>
      <c r="I277" s="914">
        <v>0</v>
      </c>
      <c r="J277" s="915"/>
    </row>
    <row r="278" spans="1:10" s="423" customFormat="1" ht="12.75" outlineLevel="1">
      <c r="A278" s="422"/>
      <c r="B278" s="982" t="s">
        <v>362</v>
      </c>
      <c r="C278" s="983"/>
      <c r="D278" s="983"/>
      <c r="E278" s="984"/>
      <c r="F278" s="513"/>
      <c r="G278" s="1019"/>
      <c r="H278" s="1020"/>
      <c r="I278" s="914">
        <v>0</v>
      </c>
      <c r="J278" s="915"/>
    </row>
    <row r="279" spans="1:10" s="457" customFormat="1" ht="12.75" outlineLevel="1">
      <c r="A279" s="456">
        <v>51</v>
      </c>
      <c r="B279" s="1072" t="s">
        <v>363</v>
      </c>
      <c r="C279" s="1073"/>
      <c r="D279" s="1073"/>
      <c r="E279" s="1074"/>
      <c r="F279" s="573"/>
      <c r="G279" s="1075"/>
      <c r="H279" s="1076"/>
      <c r="I279" s="1022">
        <f>SUM(I277:J278)</f>
        <v>0</v>
      </c>
      <c r="J279" s="1023"/>
    </row>
    <row r="280" ht="13.5" thickBot="1"/>
    <row r="281" spans="2:10" ht="13.5" thickBot="1">
      <c r="B281" s="1010" t="s">
        <v>425</v>
      </c>
      <c r="C281" s="1011"/>
      <c r="D281" s="1011"/>
      <c r="E281" s="1011"/>
      <c r="F281" s="1011"/>
      <c r="G281" s="1011"/>
      <c r="H281" s="1011"/>
      <c r="I281" s="1011"/>
      <c r="J281" s="1011"/>
    </row>
    <row r="282" spans="2:10" ht="12.75" outlineLevel="1">
      <c r="B282" s="1012" t="s">
        <v>70</v>
      </c>
      <c r="C282" s="1012"/>
      <c r="D282" s="1012"/>
      <c r="E282" s="1012"/>
      <c r="F282" s="481" t="s">
        <v>62</v>
      </c>
      <c r="G282" s="1013" t="s">
        <v>71</v>
      </c>
      <c r="H282" s="1014"/>
      <c r="I282" s="1015" t="s">
        <v>97</v>
      </c>
      <c r="J282" s="1015"/>
    </row>
    <row r="283" spans="1:10" s="423" customFormat="1" ht="12.75" outlineLevel="1">
      <c r="A283" s="422"/>
      <c r="B283" s="888" t="s">
        <v>365</v>
      </c>
      <c r="C283" s="888"/>
      <c r="D283" s="888"/>
      <c r="E283" s="888"/>
      <c r="F283" s="484"/>
      <c r="G283" s="921"/>
      <c r="H283" s="922"/>
      <c r="I283" s="920">
        <v>0</v>
      </c>
      <c r="J283" s="920"/>
    </row>
    <row r="284" spans="1:10" s="423" customFormat="1" ht="12.75" outlineLevel="1">
      <c r="A284" s="422"/>
      <c r="B284" s="888" t="s">
        <v>367</v>
      </c>
      <c r="C284" s="888"/>
      <c r="D284" s="888"/>
      <c r="E284" s="888"/>
      <c r="F284" s="484"/>
      <c r="G284" s="921"/>
      <c r="H284" s="922"/>
      <c r="I284" s="920">
        <v>0</v>
      </c>
      <c r="J284" s="920"/>
    </row>
    <row r="285" spans="1:10" s="423" customFormat="1" ht="12.75" outlineLevel="1">
      <c r="A285" s="422"/>
      <c r="B285" s="888" t="s">
        <v>366</v>
      </c>
      <c r="C285" s="888"/>
      <c r="D285" s="888"/>
      <c r="E285" s="888"/>
      <c r="F285" s="484"/>
      <c r="G285" s="921"/>
      <c r="H285" s="922"/>
      <c r="I285" s="920">
        <v>0</v>
      </c>
      <c r="J285" s="920"/>
    </row>
    <row r="286" spans="1:10" s="423" customFormat="1" ht="12.75" outlineLevel="1">
      <c r="A286" s="422"/>
      <c r="B286" s="982" t="s">
        <v>368</v>
      </c>
      <c r="C286" s="983"/>
      <c r="D286" s="983"/>
      <c r="E286" s="984"/>
      <c r="F286" s="484"/>
      <c r="G286" s="921"/>
      <c r="H286" s="922"/>
      <c r="I286" s="920">
        <v>0</v>
      </c>
      <c r="J286" s="920"/>
    </row>
    <row r="287" spans="1:10" s="457" customFormat="1" ht="12.75" outlineLevel="1">
      <c r="A287" s="456">
        <v>53</v>
      </c>
      <c r="B287" s="1007" t="s">
        <v>17</v>
      </c>
      <c r="C287" s="1007"/>
      <c r="D287" s="1007"/>
      <c r="E287" s="1007"/>
      <c r="F287" s="1007"/>
      <c r="G287" s="1007"/>
      <c r="H287" s="1007"/>
      <c r="I287" s="1008">
        <f>SUM(I283:J286)</f>
        <v>0</v>
      </c>
      <c r="J287" s="1009"/>
    </row>
    <row r="288" ht="13.5" thickBot="1"/>
    <row r="289" spans="2:10" ht="13.5" thickBot="1">
      <c r="B289" s="1010" t="s">
        <v>426</v>
      </c>
      <c r="C289" s="1011"/>
      <c r="D289" s="1011"/>
      <c r="E289" s="1011"/>
      <c r="F289" s="1011"/>
      <c r="G289" s="1011"/>
      <c r="H289" s="1011"/>
      <c r="I289" s="1011"/>
      <c r="J289" s="1011"/>
    </row>
    <row r="290" spans="2:10" ht="12.75" outlineLevel="1">
      <c r="B290" s="1012" t="s">
        <v>70</v>
      </c>
      <c r="C290" s="1012"/>
      <c r="D290" s="1012"/>
      <c r="E290" s="1012"/>
      <c r="F290" s="481" t="s">
        <v>62</v>
      </c>
      <c r="G290" s="1013" t="s">
        <v>71</v>
      </c>
      <c r="H290" s="1014"/>
      <c r="I290" s="1015" t="s">
        <v>97</v>
      </c>
      <c r="J290" s="1015"/>
    </row>
    <row r="291" spans="1:10" s="423" customFormat="1" ht="12.75" outlineLevel="1">
      <c r="A291" s="422"/>
      <c r="B291" s="888"/>
      <c r="C291" s="888"/>
      <c r="D291" s="888"/>
      <c r="E291" s="888"/>
      <c r="F291" s="424"/>
      <c r="G291" s="921"/>
      <c r="H291" s="922"/>
      <c r="I291" s="920">
        <v>0</v>
      </c>
      <c r="J291" s="920"/>
    </row>
    <row r="292" spans="1:10" s="423" customFormat="1" ht="12.75" outlineLevel="1">
      <c r="A292" s="422"/>
      <c r="B292" s="888"/>
      <c r="C292" s="888"/>
      <c r="D292" s="888"/>
      <c r="E292" s="888"/>
      <c r="F292" s="424"/>
      <c r="G292" s="921"/>
      <c r="H292" s="922"/>
      <c r="I292" s="920">
        <v>0</v>
      </c>
      <c r="J292" s="920"/>
    </row>
    <row r="293" spans="1:10" s="423" customFormat="1" ht="12.75" outlineLevel="1">
      <c r="A293" s="422"/>
      <c r="B293" s="888"/>
      <c r="C293" s="888"/>
      <c r="D293" s="888"/>
      <c r="E293" s="888"/>
      <c r="F293" s="424"/>
      <c r="G293" s="921"/>
      <c r="H293" s="922"/>
      <c r="I293" s="920">
        <v>0</v>
      </c>
      <c r="J293" s="920"/>
    </row>
    <row r="294" spans="1:10" s="423" customFormat="1" ht="12.75" outlineLevel="1">
      <c r="A294" s="422"/>
      <c r="B294" s="982"/>
      <c r="C294" s="983"/>
      <c r="D294" s="983"/>
      <c r="E294" s="984"/>
      <c r="F294" s="424"/>
      <c r="G294" s="921"/>
      <c r="H294" s="922"/>
      <c r="I294" s="920">
        <v>0</v>
      </c>
      <c r="J294" s="920"/>
    </row>
    <row r="295" spans="1:10" s="423" customFormat="1" ht="12.75" outlineLevel="1">
      <c r="A295" s="422">
        <v>54</v>
      </c>
      <c r="B295" s="1007" t="s">
        <v>17</v>
      </c>
      <c r="C295" s="1007"/>
      <c r="D295" s="1007"/>
      <c r="E295" s="1007"/>
      <c r="F295" s="1007"/>
      <c r="G295" s="1007"/>
      <c r="H295" s="1007"/>
      <c r="I295" s="1008">
        <f>SUM(I291:J294)</f>
        <v>0</v>
      </c>
      <c r="J295" s="1009"/>
    </row>
    <row r="296" ht="13.5" thickBot="1"/>
    <row r="297" spans="2:10" ht="13.5" thickBot="1">
      <c r="B297" s="1010" t="s">
        <v>427</v>
      </c>
      <c r="C297" s="1011"/>
      <c r="D297" s="1011"/>
      <c r="E297" s="1011"/>
      <c r="F297" s="1011"/>
      <c r="G297" s="1011"/>
      <c r="H297" s="1011"/>
      <c r="I297" s="1011"/>
      <c r="J297" s="1011"/>
    </row>
    <row r="298" spans="2:10" ht="12.75" outlineLevel="1">
      <c r="B298" s="1012" t="s">
        <v>70</v>
      </c>
      <c r="C298" s="1012"/>
      <c r="D298" s="1012"/>
      <c r="E298" s="1012"/>
      <c r="F298" s="481" t="s">
        <v>62</v>
      </c>
      <c r="G298" s="1013" t="s">
        <v>71</v>
      </c>
      <c r="H298" s="1014"/>
      <c r="I298" s="1015" t="s">
        <v>97</v>
      </c>
      <c r="J298" s="1015"/>
    </row>
    <row r="299" spans="1:10" s="423" customFormat="1" ht="12.75" outlineLevel="1">
      <c r="A299" s="422"/>
      <c r="B299" s="888"/>
      <c r="C299" s="888"/>
      <c r="D299" s="888"/>
      <c r="E299" s="888"/>
      <c r="F299" s="424"/>
      <c r="G299" s="921"/>
      <c r="H299" s="922"/>
      <c r="I299" s="920">
        <v>0</v>
      </c>
      <c r="J299" s="920"/>
    </row>
    <row r="300" spans="1:10" s="423" customFormat="1" ht="12.75" outlineLevel="1">
      <c r="A300" s="422"/>
      <c r="B300" s="888"/>
      <c r="C300" s="888"/>
      <c r="D300" s="888"/>
      <c r="E300" s="888"/>
      <c r="F300" s="424"/>
      <c r="G300" s="921"/>
      <c r="H300" s="922"/>
      <c r="I300" s="920">
        <v>0</v>
      </c>
      <c r="J300" s="920"/>
    </row>
    <row r="301" spans="1:10" s="423" customFormat="1" ht="12.75" outlineLevel="1">
      <c r="A301" s="422"/>
      <c r="B301" s="888"/>
      <c r="C301" s="888"/>
      <c r="D301" s="888"/>
      <c r="E301" s="888"/>
      <c r="F301" s="424"/>
      <c r="G301" s="921"/>
      <c r="H301" s="922"/>
      <c r="I301" s="920">
        <v>0</v>
      </c>
      <c r="J301" s="920"/>
    </row>
    <row r="302" spans="1:10" s="423" customFormat="1" ht="12.75" outlineLevel="1">
      <c r="A302" s="422"/>
      <c r="B302" s="982"/>
      <c r="C302" s="983"/>
      <c r="D302" s="983"/>
      <c r="E302" s="984"/>
      <c r="F302" s="424"/>
      <c r="G302" s="921"/>
      <c r="H302" s="922"/>
      <c r="I302" s="920">
        <v>0</v>
      </c>
      <c r="J302" s="920"/>
    </row>
    <row r="303" spans="1:10" s="423" customFormat="1" ht="12.75" outlineLevel="1">
      <c r="A303" s="422">
        <v>55</v>
      </c>
      <c r="B303" s="1007" t="s">
        <v>17</v>
      </c>
      <c r="C303" s="1007"/>
      <c r="D303" s="1007"/>
      <c r="E303" s="1007"/>
      <c r="F303" s="1007"/>
      <c r="G303" s="1007"/>
      <c r="H303" s="1007"/>
      <c r="I303" s="1008">
        <f>SUM(I299:J302)</f>
        <v>0</v>
      </c>
      <c r="J303" s="1009"/>
    </row>
    <row r="305" spans="2:10" ht="12.75">
      <c r="B305" s="1021" t="s">
        <v>428</v>
      </c>
      <c r="C305" s="1021"/>
      <c r="D305" s="1021"/>
      <c r="E305" s="1021"/>
      <c r="F305" s="1021"/>
      <c r="G305" s="1021"/>
      <c r="H305" s="1021"/>
      <c r="I305" s="1021"/>
      <c r="J305" s="1021"/>
    </row>
    <row r="306" spans="2:8" ht="12.75">
      <c r="B306" s="218"/>
      <c r="C306" s="218"/>
      <c r="D306" s="219"/>
      <c r="E306" s="219"/>
      <c r="F306" s="522"/>
      <c r="G306" s="522"/>
      <c r="H306" s="522"/>
    </row>
    <row r="307" spans="2:10" ht="12.75">
      <c r="B307" s="458" t="s">
        <v>177</v>
      </c>
      <c r="C307" s="458"/>
      <c r="D307" s="458"/>
      <c r="E307" s="458"/>
      <c r="F307" s="523"/>
      <c r="G307" s="524"/>
      <c r="H307" s="524"/>
      <c r="I307" s="525"/>
      <c r="J307" s="525"/>
    </row>
    <row r="308" spans="2:10" ht="13.5">
      <c r="B308" s="458" t="s">
        <v>178</v>
      </c>
      <c r="C308" s="458"/>
      <c r="D308" s="458"/>
      <c r="E308" s="459">
        <v>20974</v>
      </c>
      <c r="F308" s="523"/>
      <c r="G308" s="524"/>
      <c r="H308" s="524"/>
      <c r="I308" s="525"/>
      <c r="J308" s="525"/>
    </row>
    <row r="309" spans="2:10" ht="12.75">
      <c r="B309" s="458" t="s">
        <v>179</v>
      </c>
      <c r="C309" s="458"/>
      <c r="D309" s="458"/>
      <c r="E309" s="460">
        <f>+'2o HT'!AH34</f>
        <v>0</v>
      </c>
      <c r="F309" s="523"/>
      <c r="G309" s="524"/>
      <c r="H309" s="524"/>
      <c r="I309" s="525"/>
      <c r="J309" s="525"/>
    </row>
    <row r="310" spans="2:10" ht="12.75">
      <c r="B310" s="458" t="s">
        <v>180</v>
      </c>
      <c r="C310" s="458"/>
      <c r="D310" s="458"/>
      <c r="E310" s="460">
        <f>+'2o HT'!AH40</f>
        <v>0</v>
      </c>
      <c r="F310" s="523"/>
      <c r="G310" s="524"/>
      <c r="H310" s="524"/>
      <c r="I310" s="525"/>
      <c r="J310" s="525"/>
    </row>
    <row r="311" spans="2:10" ht="12.75">
      <c r="B311" s="458" t="s">
        <v>181</v>
      </c>
      <c r="C311" s="458"/>
      <c r="D311" s="458"/>
      <c r="E311" s="460">
        <f>+E309/E308</f>
        <v>0</v>
      </c>
      <c r="F311" s="526">
        <f>+E310/E308</f>
        <v>0</v>
      </c>
      <c r="G311" s="524"/>
      <c r="H311" s="524"/>
      <c r="I311" s="525"/>
      <c r="J311" s="525"/>
    </row>
    <row r="312" spans="2:10" ht="12.75">
      <c r="B312" s="458"/>
      <c r="C312" s="458"/>
      <c r="D312" s="458"/>
      <c r="E312" s="458"/>
      <c r="F312" s="523"/>
      <c r="G312" s="524"/>
      <c r="H312" s="524"/>
      <c r="I312" s="525"/>
      <c r="J312" s="525"/>
    </row>
    <row r="313" spans="2:10" ht="12.75" customHeight="1">
      <c r="B313" s="1028" t="s">
        <v>182</v>
      </c>
      <c r="C313" s="1028"/>
      <c r="D313" s="1028" t="s">
        <v>183</v>
      </c>
      <c r="E313" s="1028" t="s">
        <v>184</v>
      </c>
      <c r="F313" s="1028"/>
      <c r="G313" s="1028"/>
      <c r="H313" s="1028"/>
      <c r="I313" s="1029" t="s">
        <v>185</v>
      </c>
      <c r="J313" s="1030" t="s">
        <v>186</v>
      </c>
    </row>
    <row r="314" spans="2:10" ht="12.75" customHeight="1">
      <c r="B314" s="487" t="s">
        <v>187</v>
      </c>
      <c r="C314" s="487" t="s">
        <v>188</v>
      </c>
      <c r="D314" s="1028"/>
      <c r="E314" s="1028"/>
      <c r="F314" s="1028"/>
      <c r="G314" s="1028"/>
      <c r="H314" s="1028"/>
      <c r="I314" s="1029"/>
      <c r="J314" s="1030"/>
    </row>
    <row r="315" spans="2:10" ht="13.5">
      <c r="B315" s="461" t="s">
        <v>189</v>
      </c>
      <c r="C315" s="461">
        <v>1090</v>
      </c>
      <c r="D315" s="462">
        <v>0</v>
      </c>
      <c r="E315" s="1032"/>
      <c r="F315" s="1032"/>
      <c r="G315" s="1032"/>
      <c r="H315" s="1032"/>
      <c r="I315" s="669">
        <v>0</v>
      </c>
      <c r="J315" s="670"/>
    </row>
    <row r="316" spans="2:10" ht="23.25" customHeight="1">
      <c r="B316" s="461" t="s">
        <v>190</v>
      </c>
      <c r="C316" s="461">
        <v>1700</v>
      </c>
      <c r="D316" s="462">
        <v>0.19</v>
      </c>
      <c r="E316" s="1031" t="s">
        <v>191</v>
      </c>
      <c r="F316" s="1031"/>
      <c r="G316" s="1031"/>
      <c r="H316" s="1031"/>
      <c r="I316" s="671" t="str">
        <f>IF(E311&gt;C315,(IF(E311&lt;=C316,MROUND((((E311-C315)*19%)*E308),1000),"     ")),"       ")</f>
        <v>       </v>
      </c>
      <c r="J316" s="670" t="str">
        <f>IF(F311&gt;C315,(IF(F311&lt;=C316,MROUND((((F311-C315)*19%)*E308),1000),"     ")),"       ")</f>
        <v>       </v>
      </c>
    </row>
    <row r="317" spans="2:10" ht="23.25" customHeight="1">
      <c r="B317" s="461" t="s">
        <v>192</v>
      </c>
      <c r="C317" s="461">
        <v>4100</v>
      </c>
      <c r="D317" s="462">
        <v>0.28</v>
      </c>
      <c r="E317" s="1031" t="s">
        <v>193</v>
      </c>
      <c r="F317" s="1031"/>
      <c r="G317" s="1031"/>
      <c r="H317" s="1031"/>
      <c r="I317" s="671" t="str">
        <f>IF(E311&gt;C316,(IF(E311&lt;=C317,MROUND((((E311-C316)*D317)*E308)+(116*E308),1000),0)),"        ")</f>
        <v>        </v>
      </c>
      <c r="J317" s="670" t="str">
        <f>IF(F311&gt;C316,(IF(F311&lt;=C317,MROUND((((F311-C316)*D317)*E308)+(116*E308),1000),0)),"        ")</f>
        <v>        </v>
      </c>
    </row>
    <row r="318" spans="2:10" ht="23.25" customHeight="1">
      <c r="B318" s="461" t="s">
        <v>194</v>
      </c>
      <c r="C318" s="461" t="s">
        <v>195</v>
      </c>
      <c r="D318" s="462">
        <v>0.34</v>
      </c>
      <c r="E318" s="1031" t="s">
        <v>196</v>
      </c>
      <c r="F318" s="1031"/>
      <c r="G318" s="1031"/>
      <c r="H318" s="1031"/>
      <c r="I318" s="671" t="str">
        <f>IF(E311&gt;C317,MROUND((((E311-C317)*D318)*E308)+(788*E308),1000),"       ")</f>
        <v>       </v>
      </c>
      <c r="J318" s="670" t="str">
        <f>IF(F311&gt;C317,MROUND((((F311-C317)*D318)*E308)+(788*E308),1000),"       ")</f>
        <v>       </v>
      </c>
    </row>
    <row r="319" spans="1:10" s="288" customFormat="1" ht="13.5">
      <c r="A319" s="287">
        <v>57</v>
      </c>
      <c r="B319" s="672"/>
      <c r="C319" s="673"/>
      <c r="D319" s="674"/>
      <c r="E319" s="674"/>
      <c r="F319" s="675"/>
      <c r="G319" s="676"/>
      <c r="H319" s="676"/>
      <c r="I319" s="675">
        <f>SUM(I316:I318)</f>
        <v>0</v>
      </c>
      <c r="J319" s="677"/>
    </row>
    <row r="320" spans="1:10" s="288" customFormat="1" ht="13.5" thickBot="1">
      <c r="A320" s="287">
        <v>60</v>
      </c>
      <c r="B320" s="678"/>
      <c r="C320" s="678"/>
      <c r="D320" s="679"/>
      <c r="E320" s="679"/>
      <c r="F320" s="680"/>
      <c r="G320" s="680"/>
      <c r="H320" s="680"/>
      <c r="I320" s="677"/>
      <c r="J320" s="675">
        <f>SUM(J316:J318)</f>
        <v>0</v>
      </c>
    </row>
    <row r="321" spans="2:10" ht="13.5" thickBot="1">
      <c r="B321" s="1010" t="s">
        <v>429</v>
      </c>
      <c r="C321" s="1011"/>
      <c r="D321" s="1011"/>
      <c r="E321" s="1011"/>
      <c r="F321" s="1011"/>
      <c r="G321" s="1011"/>
      <c r="H321" s="1011"/>
      <c r="I321" s="1011"/>
      <c r="J321" s="1011"/>
    </row>
    <row r="322" spans="2:10" ht="12.75" outlineLevel="1">
      <c r="B322" s="1012" t="s">
        <v>70</v>
      </c>
      <c r="C322" s="1012"/>
      <c r="D322" s="1012"/>
      <c r="E322" s="1012"/>
      <c r="F322" s="481" t="s">
        <v>62</v>
      </c>
      <c r="G322" s="1013" t="s">
        <v>71</v>
      </c>
      <c r="H322" s="1014"/>
      <c r="I322" s="1015" t="s">
        <v>97</v>
      </c>
      <c r="J322" s="1015"/>
    </row>
    <row r="323" spans="2:10" ht="12.75" outlineLevel="1">
      <c r="B323" s="888"/>
      <c r="C323" s="888"/>
      <c r="D323" s="888"/>
      <c r="E323" s="888"/>
      <c r="F323" s="484"/>
      <c r="G323" s="921"/>
      <c r="H323" s="922"/>
      <c r="I323" s="920">
        <v>0</v>
      </c>
      <c r="J323" s="920"/>
    </row>
    <row r="324" spans="2:10" ht="12.75" outlineLevel="1">
      <c r="B324" s="888"/>
      <c r="C324" s="888"/>
      <c r="D324" s="888"/>
      <c r="E324" s="888"/>
      <c r="F324" s="484"/>
      <c r="G324" s="921"/>
      <c r="H324" s="922"/>
      <c r="I324" s="920">
        <v>0</v>
      </c>
      <c r="J324" s="920"/>
    </row>
    <row r="325" spans="2:10" ht="12.75" outlineLevel="1">
      <c r="B325" s="888"/>
      <c r="C325" s="888"/>
      <c r="D325" s="888"/>
      <c r="E325" s="888"/>
      <c r="F325" s="484"/>
      <c r="G325" s="921"/>
      <c r="H325" s="922"/>
      <c r="I325" s="920">
        <v>0</v>
      </c>
      <c r="J325" s="920"/>
    </row>
    <row r="326" spans="2:10" ht="12.75" outlineLevel="1">
      <c r="B326" s="982"/>
      <c r="C326" s="983"/>
      <c r="D326" s="983"/>
      <c r="E326" s="984"/>
      <c r="F326" s="484"/>
      <c r="G326" s="921"/>
      <c r="H326" s="922"/>
      <c r="I326" s="920">
        <v>0</v>
      </c>
      <c r="J326" s="920"/>
    </row>
    <row r="327" spans="1:10" ht="12.75" outlineLevel="1">
      <c r="A327" s="283">
        <v>58</v>
      </c>
      <c r="B327" s="955" t="s">
        <v>17</v>
      </c>
      <c r="C327" s="955"/>
      <c r="D327" s="955"/>
      <c r="E327" s="955"/>
      <c r="F327" s="955"/>
      <c r="G327" s="955"/>
      <c r="H327" s="955"/>
      <c r="I327" s="878">
        <f>SUM(I323:J326)</f>
        <v>0</v>
      </c>
      <c r="J327" s="879"/>
    </row>
    <row r="329" spans="2:10" ht="12.75">
      <c r="B329" s="1054" t="s">
        <v>430</v>
      </c>
      <c r="C329" s="1055"/>
      <c r="D329" s="1055"/>
      <c r="E329" s="1055"/>
      <c r="F329" s="1055"/>
      <c r="G329" s="1055"/>
      <c r="H329" s="1055"/>
      <c r="I329" s="1055"/>
      <c r="J329" s="1056"/>
    </row>
    <row r="330" spans="2:10" ht="12.75">
      <c r="B330" s="1033" t="s">
        <v>384</v>
      </c>
      <c r="C330" s="1034"/>
      <c r="D330" s="1034"/>
      <c r="E330" s="1034"/>
      <c r="F330" s="1034"/>
      <c r="G330" s="1034"/>
      <c r="H330" s="1034"/>
      <c r="I330" s="1034"/>
      <c r="J330" s="1035"/>
    </row>
    <row r="331" spans="2:10" ht="12.75">
      <c r="B331" s="290" t="s">
        <v>371</v>
      </c>
      <c r="C331" s="1033" t="s">
        <v>372</v>
      </c>
      <c r="D331" s="1035"/>
      <c r="E331" s="290" t="s">
        <v>323</v>
      </c>
      <c r="F331" s="1037" t="s">
        <v>373</v>
      </c>
      <c r="G331" s="1037"/>
      <c r="H331" s="1037" t="s">
        <v>374</v>
      </c>
      <c r="I331" s="1037"/>
      <c r="J331" s="527" t="s">
        <v>375</v>
      </c>
    </row>
    <row r="332" spans="2:10" ht="12.75">
      <c r="B332" s="463"/>
      <c r="C332" s="1057"/>
      <c r="D332" s="1058"/>
      <c r="E332" s="464"/>
      <c r="F332" s="1039"/>
      <c r="G332" s="1039"/>
      <c r="H332" s="961">
        <v>0</v>
      </c>
      <c r="I332" s="961"/>
      <c r="J332" s="627">
        <f>IF(F332=0,0,H332/F332)</f>
        <v>0</v>
      </c>
    </row>
    <row r="333" spans="2:10" ht="12.75">
      <c r="B333" s="463"/>
      <c r="C333" s="1057"/>
      <c r="D333" s="1058"/>
      <c r="E333" s="464"/>
      <c r="F333" s="1039"/>
      <c r="G333" s="1039"/>
      <c r="H333" s="961">
        <v>0</v>
      </c>
      <c r="I333" s="961"/>
      <c r="J333" s="627">
        <f>IF(F333=0,0,H333/F333)</f>
        <v>0</v>
      </c>
    </row>
    <row r="334" spans="2:10" ht="12.75">
      <c r="B334" s="463"/>
      <c r="C334" s="1057"/>
      <c r="D334" s="1058"/>
      <c r="E334" s="464"/>
      <c r="F334" s="1039"/>
      <c r="G334" s="1039"/>
      <c r="H334" s="961">
        <v>0</v>
      </c>
      <c r="I334" s="961"/>
      <c r="J334" s="627">
        <f>IF(F334=0,0,H334/F334)</f>
        <v>0</v>
      </c>
    </row>
    <row r="335" spans="2:10" ht="12.75">
      <c r="B335" s="463"/>
      <c r="C335" s="1057"/>
      <c r="D335" s="1058"/>
      <c r="E335" s="464"/>
      <c r="F335" s="1039"/>
      <c r="G335" s="1039"/>
      <c r="H335" s="961">
        <v>0</v>
      </c>
      <c r="I335" s="961"/>
      <c r="J335" s="627">
        <f>IF(F335=0,0,H335/F335)</f>
        <v>0</v>
      </c>
    </row>
    <row r="336" spans="2:10" ht="12.75">
      <c r="B336" s="463"/>
      <c r="C336" s="1057"/>
      <c r="D336" s="1058"/>
      <c r="E336" s="464"/>
      <c r="F336" s="1039"/>
      <c r="G336" s="1039"/>
      <c r="H336" s="961">
        <v>0</v>
      </c>
      <c r="I336" s="961"/>
      <c r="J336" s="627">
        <f>IF(F336=0,0,H336/F336)</f>
        <v>0</v>
      </c>
    </row>
    <row r="337" spans="1:10" ht="12.75">
      <c r="A337" s="283">
        <v>65</v>
      </c>
      <c r="B337" s="1050" t="s">
        <v>376</v>
      </c>
      <c r="C337" s="1051"/>
      <c r="D337" s="1051"/>
      <c r="E337" s="1052"/>
      <c r="F337" s="1038">
        <f>SUM(F332:G336)</f>
        <v>0</v>
      </c>
      <c r="G337" s="1038"/>
      <c r="H337" s="1041">
        <f>SUM(H332:I336)</f>
        <v>0</v>
      </c>
      <c r="I337" s="1041"/>
      <c r="J337" s="528"/>
    </row>
    <row r="338" spans="2:8" ht="13.5">
      <c r="B338" s="291"/>
      <c r="C338" s="291"/>
      <c r="D338" s="291"/>
      <c r="E338" s="291"/>
      <c r="F338" s="529"/>
      <c r="G338" s="530"/>
      <c r="H338" s="531"/>
    </row>
    <row r="339" spans="2:10" ht="12.75">
      <c r="B339" s="1048" t="s">
        <v>431</v>
      </c>
      <c r="C339" s="1049"/>
      <c r="D339" s="1049"/>
      <c r="E339" s="1049"/>
      <c r="F339" s="1049"/>
      <c r="G339" s="1049"/>
      <c r="H339" s="1049"/>
      <c r="I339" s="1049"/>
      <c r="J339" s="1049"/>
    </row>
    <row r="340" spans="2:10" ht="12.75">
      <c r="B340" s="1046" t="s">
        <v>377</v>
      </c>
      <c r="C340" s="1047"/>
      <c r="D340" s="1047"/>
      <c r="E340" s="1047"/>
      <c r="F340" s="1047"/>
      <c r="G340" s="1047"/>
      <c r="H340" s="1047"/>
      <c r="I340" s="1047"/>
      <c r="J340" s="1047"/>
    </row>
    <row r="341" spans="1:10" s="293" customFormat="1" ht="12.75">
      <c r="A341" s="292"/>
      <c r="B341" s="1083" t="s">
        <v>378</v>
      </c>
      <c r="C341" s="1084"/>
      <c r="D341" s="1084"/>
      <c r="E341" s="1084"/>
      <c r="F341" s="1084"/>
      <c r="G341" s="1085"/>
      <c r="H341" s="532">
        <v>2006</v>
      </c>
      <c r="I341" s="1036">
        <f>+'1o PT'!R27</f>
        <v>0</v>
      </c>
      <c r="J341" s="1036"/>
    </row>
    <row r="342" spans="1:10" s="293" customFormat="1" ht="12.75">
      <c r="A342" s="292"/>
      <c r="B342" s="1083" t="s">
        <v>379</v>
      </c>
      <c r="C342" s="1084"/>
      <c r="D342" s="1084"/>
      <c r="E342" s="1084"/>
      <c r="F342" s="1084"/>
      <c r="G342" s="1085"/>
      <c r="H342" s="533">
        <v>2007</v>
      </c>
      <c r="I342" s="1036">
        <f>+'2o HT'!AH45</f>
        <v>0</v>
      </c>
      <c r="J342" s="1036"/>
    </row>
    <row r="343" spans="1:10" s="293" customFormat="1" ht="12.75">
      <c r="A343" s="292"/>
      <c r="B343" s="1083" t="s">
        <v>380</v>
      </c>
      <c r="C343" s="1084"/>
      <c r="D343" s="1084"/>
      <c r="E343" s="1084"/>
      <c r="F343" s="1084"/>
      <c r="G343" s="1085"/>
      <c r="H343" s="534"/>
      <c r="I343" s="1036">
        <f>ROUND((I341+I342)/2,-3)</f>
        <v>0</v>
      </c>
      <c r="J343" s="1036"/>
    </row>
    <row r="344" spans="1:10" s="293" customFormat="1" ht="12.75">
      <c r="A344" s="292"/>
      <c r="B344" s="1083" t="s">
        <v>381</v>
      </c>
      <c r="C344" s="1084"/>
      <c r="D344" s="1084"/>
      <c r="E344" s="1084"/>
      <c r="F344" s="1084"/>
      <c r="G344" s="1085"/>
      <c r="H344" s="532">
        <v>3</v>
      </c>
      <c r="I344" s="1036"/>
      <c r="J344" s="1036"/>
    </row>
    <row r="345" spans="1:11" s="293" customFormat="1" ht="12.75">
      <c r="A345" s="292"/>
      <c r="B345" s="1083" t="s">
        <v>382</v>
      </c>
      <c r="C345" s="1084"/>
      <c r="D345" s="1084"/>
      <c r="E345" s="1084"/>
      <c r="F345" s="1084"/>
      <c r="G345" s="1085"/>
      <c r="H345" s="465">
        <f>+IF(H344=1,0.25,IF(H344=2,0.5,IF(H344&gt;=3,0.75,0)))</f>
        <v>0.75</v>
      </c>
      <c r="I345" s="570">
        <f>+I342*H345</f>
        <v>0</v>
      </c>
      <c r="J345" s="569">
        <f>+I343*H345</f>
        <v>0</v>
      </c>
      <c r="K345" s="295">
        <f>+I343*H345</f>
        <v>0</v>
      </c>
    </row>
    <row r="346" spans="1:10" s="293" customFormat="1" ht="12.75">
      <c r="A346" s="292"/>
      <c r="B346" s="1083" t="s">
        <v>383</v>
      </c>
      <c r="C346" s="1084"/>
      <c r="D346" s="1084"/>
      <c r="E346" s="1084"/>
      <c r="F346" s="1084"/>
      <c r="G346" s="1085"/>
      <c r="H346" s="532">
        <f>+H342</f>
        <v>2007</v>
      </c>
      <c r="I346" s="1042">
        <f>+H337</f>
        <v>0</v>
      </c>
      <c r="J346" s="1043"/>
    </row>
    <row r="347" spans="1:11" s="293" customFormat="1" ht="12.75">
      <c r="A347" s="292"/>
      <c r="B347" s="1080" t="s">
        <v>385</v>
      </c>
      <c r="C347" s="1081"/>
      <c r="D347" s="1081"/>
      <c r="E347" s="1081"/>
      <c r="F347" s="1081"/>
      <c r="G347" s="1082"/>
      <c r="H347" s="571">
        <f>+H346+1</f>
        <v>2008</v>
      </c>
      <c r="I347" s="1044">
        <f>IF(I345-I346&gt;0,I345-I346,0)</f>
        <v>0</v>
      </c>
      <c r="J347" s="1045"/>
      <c r="K347" s="294"/>
    </row>
    <row r="348" spans="1:10" s="293" customFormat="1" ht="12.75">
      <c r="A348" s="292"/>
      <c r="B348" s="1080" t="s">
        <v>386</v>
      </c>
      <c r="C348" s="1081"/>
      <c r="D348" s="1081"/>
      <c r="E348" s="1081"/>
      <c r="F348" s="1081"/>
      <c r="G348" s="1082"/>
      <c r="H348" s="571">
        <v>2008</v>
      </c>
      <c r="I348" s="1053">
        <f>IF(J345-I346&gt;0,J345-I346,0)</f>
        <v>0</v>
      </c>
      <c r="J348" s="1053"/>
    </row>
    <row r="349" spans="1:10" s="275" customFormat="1" ht="12.75">
      <c r="A349" s="286">
        <v>66</v>
      </c>
      <c r="B349" s="1077" t="s">
        <v>387</v>
      </c>
      <c r="C349" s="1078"/>
      <c r="D349" s="1078"/>
      <c r="E349" s="1078"/>
      <c r="F349" s="1078"/>
      <c r="G349" s="1079"/>
      <c r="H349" s="572"/>
      <c r="I349" s="1040">
        <f>MINA(I347:J348)</f>
        <v>0</v>
      </c>
      <c r="J349" s="1040"/>
    </row>
    <row r="350" ht="13.5" thickBot="1"/>
    <row r="351" spans="2:10" ht="12.75">
      <c r="B351" s="863" t="s">
        <v>497</v>
      </c>
      <c r="C351" s="864"/>
      <c r="D351" s="864"/>
      <c r="E351" s="864"/>
      <c r="F351" s="864"/>
      <c r="G351" s="864"/>
      <c r="H351" s="864"/>
      <c r="I351" s="864"/>
      <c r="J351" s="865"/>
    </row>
    <row r="352" spans="2:10" ht="13.5" customHeight="1">
      <c r="B352" s="1103" t="s">
        <v>82</v>
      </c>
      <c r="C352" s="1104"/>
      <c r="D352" s="1104"/>
      <c r="E352" s="1104"/>
      <c r="F352" s="1104"/>
      <c r="G352" s="1104"/>
      <c r="H352" s="1105"/>
      <c r="I352" s="1086">
        <f>+'1o PT'!R24</f>
        <v>0</v>
      </c>
      <c r="J352" s="1087"/>
    </row>
    <row r="353" spans="2:10" ht="13.5" customHeight="1">
      <c r="B353" s="1103" t="s">
        <v>83</v>
      </c>
      <c r="C353" s="1104"/>
      <c r="D353" s="1104"/>
      <c r="E353" s="1104"/>
      <c r="F353" s="1104"/>
      <c r="G353" s="1104"/>
      <c r="H353" s="1105"/>
      <c r="I353" s="1086">
        <f>+'4o F7'!Q26</f>
        <v>0</v>
      </c>
      <c r="J353" s="1087"/>
    </row>
    <row r="354" spans="2:10" ht="12.75" customHeight="1">
      <c r="B354" s="1115" t="s">
        <v>84</v>
      </c>
      <c r="C354" s="1116"/>
      <c r="D354" s="1116"/>
      <c r="E354" s="1116"/>
      <c r="F354" s="1116"/>
      <c r="G354" s="1116"/>
      <c r="H354" s="1117"/>
      <c r="I354" s="1044">
        <f>+I353-I352</f>
        <v>0</v>
      </c>
      <c r="J354" s="1092"/>
    </row>
    <row r="355" spans="2:10" ht="13.5" customHeight="1">
      <c r="B355" s="1100" t="s">
        <v>85</v>
      </c>
      <c r="C355" s="1101"/>
      <c r="D355" s="1101"/>
      <c r="E355" s="1101"/>
      <c r="F355" s="1101"/>
      <c r="G355" s="1101"/>
      <c r="H355" s="1102"/>
      <c r="I355" s="1090">
        <v>0</v>
      </c>
      <c r="J355" s="1091"/>
    </row>
    <row r="356" spans="2:10" ht="13.5" customHeight="1">
      <c r="B356" s="1100" t="s">
        <v>483</v>
      </c>
      <c r="C356" s="1101"/>
      <c r="D356" s="1101"/>
      <c r="E356" s="1101"/>
      <c r="F356" s="1101"/>
      <c r="G356" s="1101"/>
      <c r="H356" s="1102"/>
      <c r="I356" s="1090">
        <v>0</v>
      </c>
      <c r="J356" s="1091"/>
    </row>
    <row r="357" spans="2:10" ht="13.5" customHeight="1">
      <c r="B357" s="1100" t="s">
        <v>86</v>
      </c>
      <c r="C357" s="1101"/>
      <c r="D357" s="1101"/>
      <c r="E357" s="1101"/>
      <c r="F357" s="1101"/>
      <c r="G357" s="1101"/>
      <c r="H357" s="1102"/>
      <c r="I357" s="1090">
        <v>0</v>
      </c>
      <c r="J357" s="1091"/>
    </row>
    <row r="358" spans="2:10" ht="13.5" customHeight="1" thickBot="1">
      <c r="B358" s="1097" t="s">
        <v>87</v>
      </c>
      <c r="C358" s="1098"/>
      <c r="D358" s="1098"/>
      <c r="E358" s="1098"/>
      <c r="F358" s="1098"/>
      <c r="G358" s="1098"/>
      <c r="H358" s="1099"/>
      <c r="I358" s="1088">
        <f>+I354-I356-I355+I357</f>
        <v>0</v>
      </c>
      <c r="J358" s="1089"/>
    </row>
    <row r="359" spans="2:10" ht="13.5" customHeight="1">
      <c r="B359" s="1106" t="s">
        <v>484</v>
      </c>
      <c r="C359" s="1107"/>
      <c r="D359" s="1107"/>
      <c r="E359" s="1107"/>
      <c r="F359" s="1107"/>
      <c r="G359" s="1107"/>
      <c r="H359" s="1108"/>
      <c r="I359" s="1095"/>
      <c r="J359" s="1096"/>
    </row>
    <row r="360" spans="2:10" ht="13.5" customHeight="1">
      <c r="B360" s="1100" t="s">
        <v>88</v>
      </c>
      <c r="C360" s="1101"/>
      <c r="D360" s="1101"/>
      <c r="E360" s="1101"/>
      <c r="F360" s="1101"/>
      <c r="G360" s="1101"/>
      <c r="H360" s="1102"/>
      <c r="I360" s="1090">
        <f>+'4o F7'!Q44</f>
        <v>0</v>
      </c>
      <c r="J360" s="1091"/>
    </row>
    <row r="361" spans="2:10" ht="13.5" customHeight="1">
      <c r="B361" s="1100" t="s">
        <v>91</v>
      </c>
      <c r="C361" s="1101"/>
      <c r="D361" s="1101"/>
      <c r="E361" s="1101"/>
      <c r="F361" s="1101"/>
      <c r="G361" s="1101"/>
      <c r="H361" s="1102"/>
      <c r="I361" s="1090">
        <f>+'4o F7'!Q42</f>
        <v>0</v>
      </c>
      <c r="J361" s="1091"/>
    </row>
    <row r="362" spans="2:10" ht="13.5" customHeight="1">
      <c r="B362" s="1100" t="s">
        <v>92</v>
      </c>
      <c r="C362" s="1101"/>
      <c r="D362" s="1101"/>
      <c r="E362" s="1101"/>
      <c r="F362" s="1101"/>
      <c r="G362" s="1101"/>
      <c r="H362" s="1102"/>
      <c r="I362" s="1090">
        <f>+'4o F7'!AS24</f>
        <v>0</v>
      </c>
      <c r="J362" s="1091"/>
    </row>
    <row r="363" spans="2:10" ht="13.5" customHeight="1">
      <c r="B363" s="1100" t="s">
        <v>94</v>
      </c>
      <c r="C363" s="1101"/>
      <c r="D363" s="1101"/>
      <c r="E363" s="1101"/>
      <c r="F363" s="1101"/>
      <c r="G363" s="1101"/>
      <c r="H363" s="1102"/>
      <c r="I363" s="1090">
        <f>+'4o F7'!Q32</f>
        <v>0</v>
      </c>
      <c r="J363" s="1091"/>
    </row>
    <row r="364" spans="2:10" ht="13.5" customHeight="1">
      <c r="B364" s="1100" t="s">
        <v>90</v>
      </c>
      <c r="C364" s="1101"/>
      <c r="D364" s="1101"/>
      <c r="E364" s="1101"/>
      <c r="F364" s="1101"/>
      <c r="G364" s="1101"/>
      <c r="H364" s="1102"/>
      <c r="I364" s="1090">
        <v>0</v>
      </c>
      <c r="J364" s="1091"/>
    </row>
    <row r="365" spans="2:10" ht="13.5" customHeight="1">
      <c r="B365" s="1100" t="s">
        <v>89</v>
      </c>
      <c r="C365" s="1101"/>
      <c r="D365" s="1101"/>
      <c r="E365" s="1101"/>
      <c r="F365" s="1101"/>
      <c r="G365" s="1101"/>
      <c r="H365" s="1102"/>
      <c r="I365" s="1090">
        <f>+'4o F7'!AS25</f>
        <v>0</v>
      </c>
      <c r="J365" s="1091"/>
    </row>
    <row r="366" spans="1:10" s="275" customFormat="1" ht="13.5" customHeight="1">
      <c r="A366" s="286"/>
      <c r="B366" s="1100" t="s">
        <v>93</v>
      </c>
      <c r="C366" s="1101"/>
      <c r="D366" s="1101"/>
      <c r="E366" s="1101"/>
      <c r="F366" s="1101"/>
      <c r="G366" s="1101"/>
      <c r="H366" s="1102"/>
      <c r="I366" s="1090">
        <f>+'4o F7'!AS28</f>
        <v>0</v>
      </c>
      <c r="J366" s="1091"/>
    </row>
    <row r="367" spans="2:10" ht="13.5" customHeight="1">
      <c r="B367" s="1100" t="s">
        <v>485</v>
      </c>
      <c r="C367" s="1101"/>
      <c r="D367" s="1101"/>
      <c r="E367" s="1101"/>
      <c r="F367" s="1101"/>
      <c r="G367" s="1101"/>
      <c r="H367" s="1102"/>
      <c r="I367" s="1090">
        <v>0</v>
      </c>
      <c r="J367" s="1091"/>
    </row>
    <row r="368" spans="2:10" ht="13.5" customHeight="1">
      <c r="B368" s="1100" t="s">
        <v>486</v>
      </c>
      <c r="C368" s="1101"/>
      <c r="D368" s="1101"/>
      <c r="E368" s="1101"/>
      <c r="F368" s="1101"/>
      <c r="G368" s="1101"/>
      <c r="H368" s="1102"/>
      <c r="I368" s="1090">
        <f>+'4o F7'!AS33</f>
        <v>0</v>
      </c>
      <c r="J368" s="1091"/>
    </row>
    <row r="369" spans="2:10" ht="13.5" customHeight="1">
      <c r="B369" s="1100" t="s">
        <v>487</v>
      </c>
      <c r="C369" s="1101"/>
      <c r="D369" s="1101"/>
      <c r="E369" s="1101"/>
      <c r="F369" s="1101"/>
      <c r="G369" s="1101"/>
      <c r="H369" s="1102"/>
      <c r="I369" s="1090">
        <v>0</v>
      </c>
      <c r="J369" s="1091"/>
    </row>
    <row r="370" spans="2:10" ht="13.5" customHeight="1" thickBot="1">
      <c r="B370" s="1097" t="s">
        <v>488</v>
      </c>
      <c r="C370" s="1098"/>
      <c r="D370" s="1098"/>
      <c r="E370" s="1098"/>
      <c r="F370" s="1098"/>
      <c r="G370" s="1098"/>
      <c r="H370" s="1099"/>
      <c r="I370" s="1088">
        <f>+I360+I361+I362+I363-I364-I365-I366-I367-I368-I369</f>
        <v>0</v>
      </c>
      <c r="J370" s="1089"/>
    </row>
    <row r="371" spans="2:10" ht="13.5" customHeight="1">
      <c r="B371" s="1112" t="s">
        <v>95</v>
      </c>
      <c r="C371" s="1113"/>
      <c r="D371" s="1113"/>
      <c r="E371" s="1113"/>
      <c r="F371" s="1113"/>
      <c r="G371" s="1113"/>
      <c r="H371" s="1114"/>
      <c r="I371" s="1093">
        <f>+I358</f>
        <v>0</v>
      </c>
      <c r="J371" s="1094"/>
    </row>
    <row r="372" spans="2:10" ht="13.5" thickBot="1">
      <c r="B372" s="1109" t="s">
        <v>96</v>
      </c>
      <c r="C372" s="1110"/>
      <c r="D372" s="1110"/>
      <c r="E372" s="1110"/>
      <c r="F372" s="1110"/>
      <c r="G372" s="1110"/>
      <c r="H372" s="1111"/>
      <c r="I372" s="1088">
        <f>+I370-I371</f>
        <v>0</v>
      </c>
      <c r="J372" s="1089"/>
    </row>
    <row r="373" spans="2:10" ht="12.75">
      <c r="B373" s="316"/>
      <c r="C373" s="316"/>
      <c r="D373" s="316"/>
      <c r="E373" s="316"/>
      <c r="F373" s="535"/>
      <c r="I373" s="490"/>
      <c r="J373" s="490"/>
    </row>
    <row r="374" spans="2:10" ht="12.75">
      <c r="B374" s="406" t="str">
        <f>+IF('3o AN'!I372&lt;0,"OJO,... USTED DEBE JUSTIFICAR LA DIFERENCIA PATRIMONIAL"," ")</f>
        <v> </v>
      </c>
      <c r="C374" s="405"/>
      <c r="D374" s="405"/>
      <c r="E374" s="405"/>
      <c r="F374" s="536"/>
      <c r="I374" s="490"/>
      <c r="J374" s="490"/>
    </row>
    <row r="375" spans="2:10" ht="12.75">
      <c r="B375" s="856" t="str">
        <f>+IF('3o AN'!I372&gt;0,"RENTA POR COMPARACIÓN PATRIMONIAL, JUSTIFICADA SEGÚN Arts 236 y ss DEL ET"," ")</f>
        <v> </v>
      </c>
      <c r="C375" s="856"/>
      <c r="D375" s="856"/>
      <c r="E375" s="856"/>
      <c r="F375" s="856"/>
      <c r="G375" s="856"/>
      <c r="H375" s="856"/>
      <c r="I375" s="856"/>
      <c r="J375" s="856"/>
    </row>
    <row r="376" spans="9:10" ht="12.75">
      <c r="I376" s="490"/>
      <c r="J376" s="490"/>
    </row>
    <row r="377" spans="2:43" ht="13.5">
      <c r="B377" s="857" t="s">
        <v>492</v>
      </c>
      <c r="C377" s="857"/>
      <c r="D377" s="857"/>
      <c r="E377" s="857"/>
      <c r="F377" s="857"/>
      <c r="G377" s="857"/>
      <c r="H377" s="857"/>
      <c r="I377" s="857"/>
      <c r="J377" s="857"/>
      <c r="K377" s="413"/>
      <c r="L377" s="413"/>
      <c r="M377" s="413"/>
      <c r="N377" s="413"/>
      <c r="O377" s="413"/>
      <c r="P377" s="413"/>
      <c r="Q377" s="413"/>
      <c r="R377" s="413"/>
      <c r="S377" s="413"/>
      <c r="T377" s="413"/>
      <c r="U377" s="413"/>
      <c r="V377" s="413"/>
      <c r="W377" s="413"/>
      <c r="X377" s="413"/>
      <c r="Y377" s="413"/>
      <c r="Z377" s="413"/>
      <c r="AA377" s="413"/>
      <c r="AB377" s="413"/>
      <c r="AC377" s="413"/>
      <c r="AD377" s="413"/>
      <c r="AE377" s="413"/>
      <c r="AF377" s="413"/>
      <c r="AG377" s="413"/>
      <c r="AH377" s="413"/>
      <c r="AI377" s="413"/>
      <c r="AJ377" s="413"/>
      <c r="AK377" s="413"/>
      <c r="AL377" s="413"/>
      <c r="AM377" s="413"/>
      <c r="AN377" s="413"/>
      <c r="AO377" s="413"/>
      <c r="AP377" s="413"/>
      <c r="AQ377" s="413"/>
    </row>
    <row r="378" spans="2:43" ht="12.75">
      <c r="B378" s="858" t="s">
        <v>490</v>
      </c>
      <c r="C378" s="779"/>
      <c r="D378" s="779"/>
      <c r="E378" s="779"/>
      <c r="F378" s="779"/>
      <c r="G378" s="779"/>
      <c r="H378" s="779"/>
      <c r="I378" s="779"/>
      <c r="J378" s="779"/>
      <c r="K378" s="414"/>
      <c r="L378" s="414"/>
      <c r="M378" s="414"/>
      <c r="N378" s="414"/>
      <c r="O378" s="414"/>
      <c r="P378" s="414"/>
      <c r="Q378" s="414"/>
      <c r="R378" s="414"/>
      <c r="S378" s="414"/>
      <c r="T378" s="414"/>
      <c r="U378" s="414"/>
      <c r="V378" s="414"/>
      <c r="W378" s="414"/>
      <c r="X378" s="414"/>
      <c r="Y378" s="414"/>
      <c r="Z378" s="414"/>
      <c r="AA378" s="414"/>
      <c r="AB378" s="414"/>
      <c r="AC378" s="414"/>
      <c r="AD378" s="414"/>
      <c r="AE378" s="414"/>
      <c r="AF378" s="414"/>
      <c r="AG378" s="414"/>
      <c r="AH378" s="414"/>
      <c r="AI378" s="414"/>
      <c r="AJ378" s="414"/>
      <c r="AK378" s="414"/>
      <c r="AL378" s="414"/>
      <c r="AM378" s="414"/>
      <c r="AN378" s="414"/>
      <c r="AO378" s="414"/>
      <c r="AP378" s="414"/>
      <c r="AQ378" s="414"/>
    </row>
    <row r="379" spans="2:43" ht="12.75">
      <c r="B379" s="775" t="s">
        <v>528</v>
      </c>
      <c r="C379" s="775"/>
      <c r="D379" s="775"/>
      <c r="E379" s="775"/>
      <c r="F379" s="775"/>
      <c r="G379" s="775"/>
      <c r="H379" s="775"/>
      <c r="I379" s="775"/>
      <c r="J379" s="775"/>
      <c r="K379" s="413"/>
      <c r="L379" s="413"/>
      <c r="M379" s="413"/>
      <c r="N379" s="413"/>
      <c r="O379" s="413"/>
      <c r="P379" s="413"/>
      <c r="Q379" s="413"/>
      <c r="R379" s="413"/>
      <c r="S379" s="413"/>
      <c r="T379" s="413"/>
      <c r="U379" s="413"/>
      <c r="V379" s="413"/>
      <c r="W379" s="413"/>
      <c r="X379" s="413"/>
      <c r="Y379" s="413"/>
      <c r="Z379" s="413"/>
      <c r="AA379" s="413"/>
      <c r="AB379" s="413"/>
      <c r="AC379" s="413"/>
      <c r="AD379" s="413"/>
      <c r="AE379" s="413"/>
      <c r="AF379" s="413"/>
      <c r="AG379" s="413"/>
      <c r="AH379" s="413"/>
      <c r="AI379" s="413"/>
      <c r="AJ379" s="413"/>
      <c r="AK379" s="413"/>
      <c r="AL379" s="413"/>
      <c r="AM379" s="413"/>
      <c r="AN379" s="413"/>
      <c r="AO379" s="413"/>
      <c r="AP379" s="413"/>
      <c r="AQ379" s="413"/>
    </row>
    <row r="380" spans="2:43" ht="12.75">
      <c r="B380" s="775" t="s">
        <v>491</v>
      </c>
      <c r="C380" s="775"/>
      <c r="D380" s="775"/>
      <c r="E380" s="775"/>
      <c r="F380" s="775"/>
      <c r="G380" s="775"/>
      <c r="H380" s="775"/>
      <c r="I380" s="775"/>
      <c r="J380" s="775"/>
      <c r="K380" s="413"/>
      <c r="L380" s="413"/>
      <c r="M380" s="413"/>
      <c r="N380" s="413"/>
      <c r="O380" s="413"/>
      <c r="P380" s="413"/>
      <c r="Q380" s="413"/>
      <c r="R380" s="413"/>
      <c r="S380" s="413"/>
      <c r="T380" s="413"/>
      <c r="U380" s="413"/>
      <c r="V380" s="413"/>
      <c r="W380" s="413"/>
      <c r="X380" s="413"/>
      <c r="Y380" s="413"/>
      <c r="Z380" s="413"/>
      <c r="AA380" s="413"/>
      <c r="AB380" s="413"/>
      <c r="AC380" s="413"/>
      <c r="AD380" s="413"/>
      <c r="AE380" s="413"/>
      <c r="AF380" s="413"/>
      <c r="AG380" s="413"/>
      <c r="AH380" s="413"/>
      <c r="AI380" s="413"/>
      <c r="AJ380" s="413"/>
      <c r="AK380" s="413"/>
      <c r="AL380" s="413"/>
      <c r="AM380" s="413"/>
      <c r="AN380" s="413"/>
      <c r="AO380" s="413"/>
      <c r="AP380" s="413"/>
      <c r="AQ380" s="413"/>
    </row>
    <row r="381" spans="9:10" ht="12.75">
      <c r="I381" s="490"/>
      <c r="J381" s="490"/>
    </row>
    <row r="382" spans="9:10" ht="12.75">
      <c r="I382" s="490"/>
      <c r="J382" s="490"/>
    </row>
    <row r="383" spans="9:10" ht="12.75">
      <c r="I383" s="490"/>
      <c r="J383" s="490"/>
    </row>
  </sheetData>
  <sheetProtection password="C58F" sheet="1" formatCells="0" formatColumns="0" formatRows="0" insertColumns="0" insertRows="0" insertHyperlinks="0" deleteColumns="0" deleteRows="0" sort="0" autoFilter="0" pivotTables="0"/>
  <mergeCells count="635">
    <mergeCell ref="G219:H219"/>
    <mergeCell ref="G220:H220"/>
    <mergeCell ref="G221:H221"/>
    <mergeCell ref="G222:H222"/>
    <mergeCell ref="G218:H218"/>
    <mergeCell ref="G212:H212"/>
    <mergeCell ref="G213:H213"/>
    <mergeCell ref="G214:H214"/>
    <mergeCell ref="G215:H215"/>
    <mergeCell ref="G216:H216"/>
    <mergeCell ref="G217:H217"/>
    <mergeCell ref="G204:H204"/>
    <mergeCell ref="G205:H205"/>
    <mergeCell ref="G206:H206"/>
    <mergeCell ref="G207:H207"/>
    <mergeCell ref="G209:H209"/>
    <mergeCell ref="G210:H210"/>
    <mergeCell ref="G197:H197"/>
    <mergeCell ref="G198:H198"/>
    <mergeCell ref="G199:H199"/>
    <mergeCell ref="G201:H201"/>
    <mergeCell ref="G202:H202"/>
    <mergeCell ref="G203:H203"/>
    <mergeCell ref="G187:H187"/>
    <mergeCell ref="G188:H188"/>
    <mergeCell ref="G189:H189"/>
    <mergeCell ref="G190:H190"/>
    <mergeCell ref="G191:H191"/>
    <mergeCell ref="G193:H193"/>
    <mergeCell ref="G192:H192"/>
    <mergeCell ref="B212:E212"/>
    <mergeCell ref="B210:E210"/>
    <mergeCell ref="B209:E209"/>
    <mergeCell ref="B221:E221"/>
    <mergeCell ref="B220:E220"/>
    <mergeCell ref="B219:E219"/>
    <mergeCell ref="B218:E218"/>
    <mergeCell ref="B366:H366"/>
    <mergeCell ref="B207:E207"/>
    <mergeCell ref="B206:E206"/>
    <mergeCell ref="B205:E205"/>
    <mergeCell ref="B204:E204"/>
    <mergeCell ref="B342:G342"/>
    <mergeCell ref="B341:G341"/>
    <mergeCell ref="B354:H354"/>
    <mergeCell ref="H334:I334"/>
    <mergeCell ref="B213:E213"/>
    <mergeCell ref="B217:E217"/>
    <mergeCell ref="B216:E216"/>
    <mergeCell ref="B215:E215"/>
    <mergeCell ref="B214:E214"/>
    <mergeCell ref="B372:H372"/>
    <mergeCell ref="B371:H371"/>
    <mergeCell ref="B370:H370"/>
    <mergeCell ref="B369:H369"/>
    <mergeCell ref="B368:H368"/>
    <mergeCell ref="B222:E222"/>
    <mergeCell ref="B367:H367"/>
    <mergeCell ref="B353:H353"/>
    <mergeCell ref="B352:H352"/>
    <mergeCell ref="B365:H365"/>
    <mergeCell ref="B364:H364"/>
    <mergeCell ref="B363:H363"/>
    <mergeCell ref="B362:H362"/>
    <mergeCell ref="B361:H361"/>
    <mergeCell ref="B360:H360"/>
    <mergeCell ref="B359:H359"/>
    <mergeCell ref="I360:J360"/>
    <mergeCell ref="I359:J359"/>
    <mergeCell ref="B358:H358"/>
    <mergeCell ref="B357:H357"/>
    <mergeCell ref="B356:H356"/>
    <mergeCell ref="B355:H355"/>
    <mergeCell ref="I366:J366"/>
    <mergeCell ref="I365:J365"/>
    <mergeCell ref="I364:J364"/>
    <mergeCell ref="I363:J363"/>
    <mergeCell ref="I362:J362"/>
    <mergeCell ref="I361:J361"/>
    <mergeCell ref="I372:J372"/>
    <mergeCell ref="I371:J371"/>
    <mergeCell ref="I370:J370"/>
    <mergeCell ref="I369:J369"/>
    <mergeCell ref="I367:J367"/>
    <mergeCell ref="I368:J368"/>
    <mergeCell ref="I352:J352"/>
    <mergeCell ref="I358:J358"/>
    <mergeCell ref="I357:J357"/>
    <mergeCell ref="I356:J356"/>
    <mergeCell ref="I355:J355"/>
    <mergeCell ref="I354:J354"/>
    <mergeCell ref="I353:J353"/>
    <mergeCell ref="B349:G349"/>
    <mergeCell ref="B347:G347"/>
    <mergeCell ref="B348:G348"/>
    <mergeCell ref="B346:G346"/>
    <mergeCell ref="B345:G345"/>
    <mergeCell ref="B344:G344"/>
    <mergeCell ref="B279:E279"/>
    <mergeCell ref="B278:E278"/>
    <mergeCell ref="B277:E277"/>
    <mergeCell ref="G325:H325"/>
    <mergeCell ref="G326:H326"/>
    <mergeCell ref="I325:J325"/>
    <mergeCell ref="I326:J326"/>
    <mergeCell ref="G279:H279"/>
    <mergeCell ref="G278:H278"/>
    <mergeCell ref="G277:H277"/>
    <mergeCell ref="G262:H262"/>
    <mergeCell ref="G257:H257"/>
    <mergeCell ref="G256:H256"/>
    <mergeCell ref="B265:E265"/>
    <mergeCell ref="B264:E264"/>
    <mergeCell ref="B272:E272"/>
    <mergeCell ref="B271:E271"/>
    <mergeCell ref="B270:E270"/>
    <mergeCell ref="B269:E269"/>
    <mergeCell ref="B268:E268"/>
    <mergeCell ref="B273:H273"/>
    <mergeCell ref="G269:H269"/>
    <mergeCell ref="G268:H268"/>
    <mergeCell ref="G267:H267"/>
    <mergeCell ref="G265:H265"/>
    <mergeCell ref="G264:H264"/>
    <mergeCell ref="B267:E267"/>
    <mergeCell ref="G301:H301"/>
    <mergeCell ref="G302:H302"/>
    <mergeCell ref="G293:H293"/>
    <mergeCell ref="G294:H294"/>
    <mergeCell ref="G285:H285"/>
    <mergeCell ref="G286:H286"/>
    <mergeCell ref="B29:D29"/>
    <mergeCell ref="I285:J285"/>
    <mergeCell ref="I286:J286"/>
    <mergeCell ref="I293:J293"/>
    <mergeCell ref="I294:J294"/>
    <mergeCell ref="I301:J301"/>
    <mergeCell ref="I287:J287"/>
    <mergeCell ref="I292:J292"/>
    <mergeCell ref="G272:H272"/>
    <mergeCell ref="G271:H271"/>
    <mergeCell ref="B329:J329"/>
    <mergeCell ref="C332:D332"/>
    <mergeCell ref="C335:D335"/>
    <mergeCell ref="C336:D336"/>
    <mergeCell ref="F336:G336"/>
    <mergeCell ref="B5:J5"/>
    <mergeCell ref="B6:D6"/>
    <mergeCell ref="B16:D16"/>
    <mergeCell ref="B18:J18"/>
    <mergeCell ref="B19:D19"/>
    <mergeCell ref="F333:G333"/>
    <mergeCell ref="C331:D331"/>
    <mergeCell ref="B340:J340"/>
    <mergeCell ref="B339:J339"/>
    <mergeCell ref="B337:E337"/>
    <mergeCell ref="I348:J348"/>
    <mergeCell ref="C333:D333"/>
    <mergeCell ref="C334:D334"/>
    <mergeCell ref="B343:G343"/>
    <mergeCell ref="F337:G337"/>
    <mergeCell ref="F334:G334"/>
    <mergeCell ref="H333:I333"/>
    <mergeCell ref="I349:J349"/>
    <mergeCell ref="H337:I337"/>
    <mergeCell ref="F331:G331"/>
    <mergeCell ref="F332:G332"/>
    <mergeCell ref="F335:G335"/>
    <mergeCell ref="I346:J346"/>
    <mergeCell ref="I347:J347"/>
    <mergeCell ref="I342:J342"/>
    <mergeCell ref="I343:J343"/>
    <mergeCell ref="I344:J344"/>
    <mergeCell ref="H335:I335"/>
    <mergeCell ref="H336:I336"/>
    <mergeCell ref="H331:I331"/>
    <mergeCell ref="H332:I332"/>
    <mergeCell ref="I341:J341"/>
    <mergeCell ref="B330:J330"/>
    <mergeCell ref="B325:E325"/>
    <mergeCell ref="B326:E326"/>
    <mergeCell ref="B327:H327"/>
    <mergeCell ref="I327:J327"/>
    <mergeCell ref="B323:E323"/>
    <mergeCell ref="G323:H323"/>
    <mergeCell ref="I323:J323"/>
    <mergeCell ref="B324:E324"/>
    <mergeCell ref="G324:H324"/>
    <mergeCell ref="I324:J324"/>
    <mergeCell ref="E313:H314"/>
    <mergeCell ref="E316:H316"/>
    <mergeCell ref="E317:H317"/>
    <mergeCell ref="E318:H318"/>
    <mergeCell ref="E315:H315"/>
    <mergeCell ref="B260:E260"/>
    <mergeCell ref="I260:J260"/>
    <mergeCell ref="B258:E258"/>
    <mergeCell ref="I303:J303"/>
    <mergeCell ref="B313:C313"/>
    <mergeCell ref="D313:D314"/>
    <mergeCell ref="I313:I314"/>
    <mergeCell ref="J313:J314"/>
    <mergeCell ref="I302:J302"/>
    <mergeCell ref="G270:H270"/>
    <mergeCell ref="B254:E254"/>
    <mergeCell ref="G253:H253"/>
    <mergeCell ref="I267:J267"/>
    <mergeCell ref="I252:J252"/>
    <mergeCell ref="I253:J253"/>
    <mergeCell ref="I254:J254"/>
    <mergeCell ref="G254:H254"/>
    <mergeCell ref="B261:E261"/>
    <mergeCell ref="G261:H261"/>
    <mergeCell ref="I261:J261"/>
    <mergeCell ref="B251:E251"/>
    <mergeCell ref="G248:H248"/>
    <mergeCell ref="G249:H249"/>
    <mergeCell ref="I251:J251"/>
    <mergeCell ref="B252:E252"/>
    <mergeCell ref="B253:E253"/>
    <mergeCell ref="G282:H282"/>
    <mergeCell ref="I282:J282"/>
    <mergeCell ref="I269:J269"/>
    <mergeCell ref="I270:J270"/>
    <mergeCell ref="I271:J271"/>
    <mergeCell ref="B276:E276"/>
    <mergeCell ref="G276:H276"/>
    <mergeCell ref="I276:J276"/>
    <mergeCell ref="I272:J272"/>
    <mergeCell ref="I273:J273"/>
    <mergeCell ref="I268:J268"/>
    <mergeCell ref="B283:E283"/>
    <mergeCell ref="G283:H283"/>
    <mergeCell ref="I283:J283"/>
    <mergeCell ref="I277:J277"/>
    <mergeCell ref="I278:J278"/>
    <mergeCell ref="I279:J279"/>
    <mergeCell ref="B275:J275"/>
    <mergeCell ref="B281:J281"/>
    <mergeCell ref="B282:E282"/>
    <mergeCell ref="B321:J321"/>
    <mergeCell ref="B322:E322"/>
    <mergeCell ref="G322:H322"/>
    <mergeCell ref="I322:J322"/>
    <mergeCell ref="B291:E291"/>
    <mergeCell ref="G291:H291"/>
    <mergeCell ref="B305:J305"/>
    <mergeCell ref="B301:E301"/>
    <mergeCell ref="B302:E302"/>
    <mergeCell ref="B303:H303"/>
    <mergeCell ref="G259:H259"/>
    <mergeCell ref="B285:E285"/>
    <mergeCell ref="B286:E286"/>
    <mergeCell ref="I265:J265"/>
    <mergeCell ref="B284:E284"/>
    <mergeCell ref="G284:H284"/>
    <mergeCell ref="I284:J284"/>
    <mergeCell ref="B266:E266"/>
    <mergeCell ref="G266:H266"/>
    <mergeCell ref="I266:J266"/>
    <mergeCell ref="I264:J264"/>
    <mergeCell ref="B287:H287"/>
    <mergeCell ref="G258:H258"/>
    <mergeCell ref="I258:J258"/>
    <mergeCell ref="B259:E259"/>
    <mergeCell ref="I259:J259"/>
    <mergeCell ref="B263:E263"/>
    <mergeCell ref="G263:H263"/>
    <mergeCell ref="I263:J263"/>
    <mergeCell ref="G260:H260"/>
    <mergeCell ref="I291:J291"/>
    <mergeCell ref="B292:E292"/>
    <mergeCell ref="G292:H292"/>
    <mergeCell ref="B293:E293"/>
    <mergeCell ref="B294:E294"/>
    <mergeCell ref="I262:J262"/>
    <mergeCell ref="B289:J289"/>
    <mergeCell ref="B290:E290"/>
    <mergeCell ref="G290:H290"/>
    <mergeCell ref="I290:J290"/>
    <mergeCell ref="B295:H295"/>
    <mergeCell ref="I295:J295"/>
    <mergeCell ref="B297:J297"/>
    <mergeCell ref="B298:E298"/>
    <mergeCell ref="G298:H298"/>
    <mergeCell ref="I298:J298"/>
    <mergeCell ref="H234:I234"/>
    <mergeCell ref="H238:J238"/>
    <mergeCell ref="B231:J231"/>
    <mergeCell ref="B241:J241"/>
    <mergeCell ref="H237:I237"/>
    <mergeCell ref="B226:H226"/>
    <mergeCell ref="H239:J239"/>
    <mergeCell ref="I227:J227"/>
    <mergeCell ref="H236:I236"/>
    <mergeCell ref="B249:E249"/>
    <mergeCell ref="I249:J249"/>
    <mergeCell ref="B247:H247"/>
    <mergeCell ref="H242:J242"/>
    <mergeCell ref="I240:J240"/>
    <mergeCell ref="I230:J230"/>
    <mergeCell ref="B246:J246"/>
    <mergeCell ref="I247:J247"/>
    <mergeCell ref="B248:E248"/>
    <mergeCell ref="H235:I235"/>
    <mergeCell ref="I217:J217"/>
    <mergeCell ref="I244:J244"/>
    <mergeCell ref="H243:J243"/>
    <mergeCell ref="I248:J248"/>
    <mergeCell ref="I228:J228"/>
    <mergeCell ref="I229:J229"/>
    <mergeCell ref="I221:J221"/>
    <mergeCell ref="I222:J222"/>
    <mergeCell ref="B225:J225"/>
    <mergeCell ref="H233:I233"/>
    <mergeCell ref="I218:J218"/>
    <mergeCell ref="I204:J204"/>
    <mergeCell ref="I205:J205"/>
    <mergeCell ref="I206:J206"/>
    <mergeCell ref="I207:J207"/>
    <mergeCell ref="I212:J212"/>
    <mergeCell ref="I213:J213"/>
    <mergeCell ref="I214:J214"/>
    <mergeCell ref="I215:J215"/>
    <mergeCell ref="I216:J216"/>
    <mergeCell ref="I219:J219"/>
    <mergeCell ref="I220:J220"/>
    <mergeCell ref="I209:J209"/>
    <mergeCell ref="B208:E208"/>
    <mergeCell ref="G208:H208"/>
    <mergeCell ref="I208:J208"/>
    <mergeCell ref="B211:E211"/>
    <mergeCell ref="G211:H211"/>
    <mergeCell ref="I211:J211"/>
    <mergeCell ref="I210:J210"/>
    <mergeCell ref="I200:J200"/>
    <mergeCell ref="I201:J201"/>
    <mergeCell ref="I202:J202"/>
    <mergeCell ref="I203:J203"/>
    <mergeCell ref="B200:E200"/>
    <mergeCell ref="G200:H200"/>
    <mergeCell ref="B202:E202"/>
    <mergeCell ref="B201:E201"/>
    <mergeCell ref="B203:E203"/>
    <mergeCell ref="B199:D199"/>
    <mergeCell ref="I187:J187"/>
    <mergeCell ref="I188:J188"/>
    <mergeCell ref="I189:J189"/>
    <mergeCell ref="I190:J190"/>
    <mergeCell ref="I191:J191"/>
    <mergeCell ref="I193:J193"/>
    <mergeCell ref="I197:J197"/>
    <mergeCell ref="I198:J198"/>
    <mergeCell ref="B191:E191"/>
    <mergeCell ref="B193:E193"/>
    <mergeCell ref="B194:E194"/>
    <mergeCell ref="B195:E195"/>
    <mergeCell ref="B192:E192"/>
    <mergeCell ref="B196:D196"/>
    <mergeCell ref="I194:J194"/>
    <mergeCell ref="I195:J195"/>
    <mergeCell ref="G194:H194"/>
    <mergeCell ref="G195:H195"/>
    <mergeCell ref="G183:H184"/>
    <mergeCell ref="G185:H185"/>
    <mergeCell ref="B186:E186"/>
    <mergeCell ref="G186:H186"/>
    <mergeCell ref="I186:J186"/>
    <mergeCell ref="B187:E187"/>
    <mergeCell ref="I185:J185"/>
    <mergeCell ref="B183:E183"/>
    <mergeCell ref="I183:J183"/>
    <mergeCell ref="B185:E185"/>
    <mergeCell ref="I176:J176"/>
    <mergeCell ref="I177:J177"/>
    <mergeCell ref="B179:J179"/>
    <mergeCell ref="B181:J181"/>
    <mergeCell ref="B182:E182"/>
    <mergeCell ref="G182:H182"/>
    <mergeCell ref="I182:J182"/>
    <mergeCell ref="B176:H176"/>
    <mergeCell ref="B177:H177"/>
    <mergeCell ref="B190:E190"/>
    <mergeCell ref="B188:E188"/>
    <mergeCell ref="B189:E189"/>
    <mergeCell ref="H232:I232"/>
    <mergeCell ref="I199:J199"/>
    <mergeCell ref="B223:H223"/>
    <mergeCell ref="I223:J223"/>
    <mergeCell ref="I192:J192"/>
    <mergeCell ref="G196:H196"/>
    <mergeCell ref="I196:J196"/>
    <mergeCell ref="B169:J169"/>
    <mergeCell ref="H170:H171"/>
    <mergeCell ref="I170:J171"/>
    <mergeCell ref="B170:F171"/>
    <mergeCell ref="B172:F172"/>
    <mergeCell ref="B173:F173"/>
    <mergeCell ref="B174:F174"/>
    <mergeCell ref="G117:H117"/>
    <mergeCell ref="G114:H114"/>
    <mergeCell ref="I118:J118"/>
    <mergeCell ref="B115:E115"/>
    <mergeCell ref="B116:E116"/>
    <mergeCell ref="B114:E114"/>
    <mergeCell ref="B118:H118"/>
    <mergeCell ref="B135:C135"/>
    <mergeCell ref="B136:C136"/>
    <mergeCell ref="B175:F175"/>
    <mergeCell ref="I172:J172"/>
    <mergeCell ref="I173:J173"/>
    <mergeCell ref="I174:J174"/>
    <mergeCell ref="I175:J175"/>
    <mergeCell ref="I114:J114"/>
    <mergeCell ref="I115:J115"/>
    <mergeCell ref="I116:J116"/>
    <mergeCell ref="I117:J117"/>
    <mergeCell ref="I155:J155"/>
    <mergeCell ref="B137:C137"/>
    <mergeCell ref="B138:C138"/>
    <mergeCell ref="G170:G171"/>
    <mergeCell ref="B184:E184"/>
    <mergeCell ref="B131:C131"/>
    <mergeCell ref="B127:J127"/>
    <mergeCell ref="D128:G128"/>
    <mergeCell ref="I128:J128"/>
    <mergeCell ref="D129:G129"/>
    <mergeCell ref="I184:J184"/>
    <mergeCell ref="B121:C121"/>
    <mergeCell ref="B122:C122"/>
    <mergeCell ref="B123:C123"/>
    <mergeCell ref="B124:C124"/>
    <mergeCell ref="B48:F48"/>
    <mergeCell ref="B49:F49"/>
    <mergeCell ref="B50:F50"/>
    <mergeCell ref="B59:F59"/>
    <mergeCell ref="B60:F60"/>
    <mergeCell ref="B52:F52"/>
    <mergeCell ref="B56:J56"/>
    <mergeCell ref="B53:F53"/>
    <mergeCell ref="B54:F54"/>
    <mergeCell ref="B64:I64"/>
    <mergeCell ref="B57:I57"/>
    <mergeCell ref="B58:F58"/>
    <mergeCell ref="B61:F61"/>
    <mergeCell ref="B62:F62"/>
    <mergeCell ref="B63:F63"/>
    <mergeCell ref="B96:J96"/>
    <mergeCell ref="B91:E91"/>
    <mergeCell ref="B65:I65"/>
    <mergeCell ref="B68:F68"/>
    <mergeCell ref="B69:F69"/>
    <mergeCell ref="B70:F70"/>
    <mergeCell ref="B71:F71"/>
    <mergeCell ref="I103:J103"/>
    <mergeCell ref="B75:J75"/>
    <mergeCell ref="B85:E85"/>
    <mergeCell ref="B86:E86"/>
    <mergeCell ref="B82:J82"/>
    <mergeCell ref="B87:E87"/>
    <mergeCell ref="B89:J89"/>
    <mergeCell ref="B90:E90"/>
    <mergeCell ref="B92:E92"/>
    <mergeCell ref="B94:E94"/>
    <mergeCell ref="C38:D38"/>
    <mergeCell ref="B44:H44"/>
    <mergeCell ref="B37:J37"/>
    <mergeCell ref="B46:J46"/>
    <mergeCell ref="B93:E93"/>
    <mergeCell ref="I39:J39"/>
    <mergeCell ref="I40:J40"/>
    <mergeCell ref="I38:J38"/>
    <mergeCell ref="B84:J84"/>
    <mergeCell ref="B51:F51"/>
    <mergeCell ref="B250:E250"/>
    <mergeCell ref="I250:J250"/>
    <mergeCell ref="B300:E300"/>
    <mergeCell ref="G300:H300"/>
    <mergeCell ref="I300:J300"/>
    <mergeCell ref="B255:E255"/>
    <mergeCell ref="G255:H255"/>
    <mergeCell ref="B299:E299"/>
    <mergeCell ref="G299:H299"/>
    <mergeCell ref="I299:J299"/>
    <mergeCell ref="F38:H38"/>
    <mergeCell ref="F39:H39"/>
    <mergeCell ref="F40:H40"/>
    <mergeCell ref="F41:H41"/>
    <mergeCell ref="F42:H42"/>
    <mergeCell ref="F43:H43"/>
    <mergeCell ref="I255:J255"/>
    <mergeCell ref="B256:E256"/>
    <mergeCell ref="I256:J256"/>
    <mergeCell ref="B257:E257"/>
    <mergeCell ref="I257:J257"/>
    <mergeCell ref="B98:E98"/>
    <mergeCell ref="B99:E99"/>
    <mergeCell ref="B100:E100"/>
    <mergeCell ref="B101:E101"/>
    <mergeCell ref="B103:H103"/>
    <mergeCell ref="C39:D39"/>
    <mergeCell ref="B72:F72"/>
    <mergeCell ref="B73:F73"/>
    <mergeCell ref="B67:J67"/>
    <mergeCell ref="B76:E76"/>
    <mergeCell ref="I105:J105"/>
    <mergeCell ref="I41:J41"/>
    <mergeCell ref="I42:J42"/>
    <mergeCell ref="I43:J43"/>
    <mergeCell ref="B105:H105"/>
    <mergeCell ref="B107:J107"/>
    <mergeCell ref="B108:G108"/>
    <mergeCell ref="B109:G109"/>
    <mergeCell ref="B110:G110"/>
    <mergeCell ref="C40:D40"/>
    <mergeCell ref="C41:D41"/>
    <mergeCell ref="C42:D42"/>
    <mergeCell ref="C43:D43"/>
    <mergeCell ref="B97:E97"/>
    <mergeCell ref="I44:J44"/>
    <mergeCell ref="B111:I111"/>
    <mergeCell ref="B120:J120"/>
    <mergeCell ref="I121:J121"/>
    <mergeCell ref="D121:G121"/>
    <mergeCell ref="D122:G122"/>
    <mergeCell ref="D123:G123"/>
    <mergeCell ref="B117:E117"/>
    <mergeCell ref="B113:J113"/>
    <mergeCell ref="G115:H115"/>
    <mergeCell ref="G116:H116"/>
    <mergeCell ref="I132:J132"/>
    <mergeCell ref="D124:G124"/>
    <mergeCell ref="I122:J122"/>
    <mergeCell ref="I123:J123"/>
    <mergeCell ref="I124:J124"/>
    <mergeCell ref="I125:J125"/>
    <mergeCell ref="B125:H125"/>
    <mergeCell ref="B128:C128"/>
    <mergeCell ref="B129:C129"/>
    <mergeCell ref="B130:C130"/>
    <mergeCell ref="I137:J137"/>
    <mergeCell ref="B147:C147"/>
    <mergeCell ref="D147:G147"/>
    <mergeCell ref="I147:J147"/>
    <mergeCell ref="I129:J129"/>
    <mergeCell ref="D130:G130"/>
    <mergeCell ref="I130:J130"/>
    <mergeCell ref="D131:G131"/>
    <mergeCell ref="I131:J131"/>
    <mergeCell ref="B132:H132"/>
    <mergeCell ref="D138:G138"/>
    <mergeCell ref="I138:J138"/>
    <mergeCell ref="B141:H141"/>
    <mergeCell ref="I141:J141"/>
    <mergeCell ref="B134:J134"/>
    <mergeCell ref="D135:G135"/>
    <mergeCell ref="I135:J135"/>
    <mergeCell ref="D136:G136"/>
    <mergeCell ref="I136:J136"/>
    <mergeCell ref="D137:G137"/>
    <mergeCell ref="B146:C146"/>
    <mergeCell ref="D146:G146"/>
    <mergeCell ref="I146:J146"/>
    <mergeCell ref="B154:C154"/>
    <mergeCell ref="D154:G154"/>
    <mergeCell ref="I154:J154"/>
    <mergeCell ref="I150:J150"/>
    <mergeCell ref="I151:J151"/>
    <mergeCell ref="B153:C153"/>
    <mergeCell ref="D149:G149"/>
    <mergeCell ref="I143:J143"/>
    <mergeCell ref="B143:H143"/>
    <mergeCell ref="B145:J145"/>
    <mergeCell ref="B139:C139"/>
    <mergeCell ref="B140:C140"/>
    <mergeCell ref="D139:G139"/>
    <mergeCell ref="D140:G140"/>
    <mergeCell ref="I139:J139"/>
    <mergeCell ref="I140:J140"/>
    <mergeCell ref="B165:H165"/>
    <mergeCell ref="I165:J165"/>
    <mergeCell ref="B156:C156"/>
    <mergeCell ref="B157:C157"/>
    <mergeCell ref="B160:C160"/>
    <mergeCell ref="B162:C162"/>
    <mergeCell ref="D156:G156"/>
    <mergeCell ref="D157:G157"/>
    <mergeCell ref="D160:G160"/>
    <mergeCell ref="D162:G162"/>
    <mergeCell ref="B148:C148"/>
    <mergeCell ref="D148:G148"/>
    <mergeCell ref="I148:J148"/>
    <mergeCell ref="B149:C149"/>
    <mergeCell ref="B150:C150"/>
    <mergeCell ref="B151:C151"/>
    <mergeCell ref="I149:J149"/>
    <mergeCell ref="D150:G150"/>
    <mergeCell ref="D151:G151"/>
    <mergeCell ref="D152:G152"/>
    <mergeCell ref="D153:G153"/>
    <mergeCell ref="I152:J152"/>
    <mergeCell ref="I153:J153"/>
    <mergeCell ref="B161:C161"/>
    <mergeCell ref="B155:C155"/>
    <mergeCell ref="D155:G155"/>
    <mergeCell ref="D158:G158"/>
    <mergeCell ref="D159:G159"/>
    <mergeCell ref="B164:C164"/>
    <mergeCell ref="D164:G164"/>
    <mergeCell ref="I156:J156"/>
    <mergeCell ref="I157:J157"/>
    <mergeCell ref="B163:C163"/>
    <mergeCell ref="D163:G163"/>
    <mergeCell ref="I164:J164"/>
    <mergeCell ref="D161:G161"/>
    <mergeCell ref="I163:J163"/>
    <mergeCell ref="B167:H167"/>
    <mergeCell ref="I167:J167"/>
    <mergeCell ref="I158:J158"/>
    <mergeCell ref="I159:J159"/>
    <mergeCell ref="I160:J160"/>
    <mergeCell ref="I161:J161"/>
    <mergeCell ref="I162:J162"/>
    <mergeCell ref="B158:C158"/>
    <mergeCell ref="B159:C159"/>
    <mergeCell ref="B375:J375"/>
    <mergeCell ref="B377:J377"/>
    <mergeCell ref="B378:J378"/>
    <mergeCell ref="B379:J379"/>
    <mergeCell ref="B380:J380"/>
    <mergeCell ref="B35:J35"/>
    <mergeCell ref="B80:E80"/>
    <mergeCell ref="B351:J351"/>
    <mergeCell ref="B262:E262"/>
    <mergeCell ref="B152:C152"/>
  </mergeCells>
  <hyperlinks>
    <hyperlink ref="B5:J5" location="'2o HT'!AF4" display="ANEXO 1.  DATOS INFORMATIVOS "/>
    <hyperlink ref="B18:J18" location="'2o HT'!AF4" display="ANEXO 1.  DATOS INFORMATIVOS "/>
    <hyperlink ref="B35:J35" location="'2o HT'!AF8" display="ANEXO 2. PATRIMONIO BRUTO "/>
    <hyperlink ref="B107:J107" location="'2o HT'!AF9" display="ANEXO 3.   DEUDAS"/>
    <hyperlink ref="B113:J113" location="'2o HT'!AF13" display="ANEXO 4.   SALARIOS Y DEMAS PAGOS LABORALES "/>
    <hyperlink ref="B120:J120" location="'2o HT'!AF14" display="ANEXO 5.  HONORARIOS, COMISIONES Y SERVICIOS "/>
    <hyperlink ref="B127:J127" location="'2o HT'!AF15" display="ANEXO 6.  INTERESES Y RENDIMIENTOS FINANCIEROS "/>
    <hyperlink ref="B134:J134" location="'2o HT'!AF16" display="ANEXO 7.  OTROS INGRESOS"/>
    <hyperlink ref="B145:J145" location="'2o HT'!AF18" display="ANEXO 8.  INGRESOS NO CONSTITUTIVOS DE RENTA"/>
    <hyperlink ref="B169:J169" location="'2o HT'!AF22" display="ANEXO 9.  INVERSIONES EN ACTIVOS FIJOS  -  Art 158-3  E.T.  (Sólo para activos productores de renta)"/>
    <hyperlink ref="B181:J181" location="'2o HT'!AF23" display="ANEXO 10.  OTROS COSTOS Y DEDUCCIONES"/>
    <hyperlink ref="B225:J225" location="'2o HT'!AF31" display="ANEXO 11.  CÁLCULO RENTA PRESUNTIVA AÑO GRAVABLE 2007  Art. 180 a 194 E.T."/>
    <hyperlink ref="B246:J246" location="'2o HT'!AF32" display="ANEXO 12.  RENTA EXENTA "/>
    <hyperlink ref="B275:J275" location="'2o HT'!AF33" display="ANEXO 13.  RENTAS GRAVABLES "/>
    <hyperlink ref="B281:J281" location="'2o HT'!AF37" display="ANEXO 14.  INGRESOS POR GANANCIAS OCASIONALES "/>
    <hyperlink ref="B289:J289" location="'2o HT'!AF38" display="ANEXO 15.  COSTOS Y DEDUCCIONES POR GANANCIAS OCASIONALES "/>
    <hyperlink ref="B297:J297" location="'2o HT'!AF39" display="ANEXO 16.  GANANCIAS OCASIONALES NO GRAVADAS Y EXENTAS"/>
    <hyperlink ref="B305:J305" location="'2o HT'!AF43" display="ANEXO 17. IMPUSTO SOBRE LA RENTA LIQUIDA GRAVABLE Y DE GANANCIAS OCASIONALES"/>
    <hyperlink ref="B321:J321" location="'2o HT'!AF44" display="ANEXO 18.  DESCUENTOS TRIBUTARIOS  "/>
    <hyperlink ref="B329:J329" location="'2o HT'!AF51" display="ANEXO 19.  RETENCION EN LA FUENTE A TITULO DE RENTA, GANANCIA OCASIONAL O REMESAS"/>
    <hyperlink ref="B339:J339" location="'2o HT'!AF52" display="ANEXO 20.  ANTICIPO DE RENTA AÑO GRAVABLE 2008"/>
    <hyperlink ref="B378" r:id="rId1" display="gaecha15@hotmail.com"/>
    <hyperlink ref="B1" location="'3o AN'!B5" display="Anex1 Dtos info"/>
    <hyperlink ref="C1" location="'3o AN'!B35" display="Anex2 Pat Bruto"/>
    <hyperlink ref="D1" location="'3o AN'!B107" display="Anexo 3. Deudas"/>
    <hyperlink ref="E1" location="'3o AN'!B113" display="An 4 Sal y otros pgos "/>
    <hyperlink ref="F1" location="'3o AN'!B120" display="Ane5 Hon Com  serv"/>
    <hyperlink ref="G1:H1" location="'3o AN'!B127" display="Ane6 Inter rend fina"/>
    <hyperlink ref="H1" location="'3o AN'!B134" display="Ane7 Otros ingres"/>
    <hyperlink ref="I1" location="'3o AN'!B145" display="Ane8 Ing no const "/>
    <hyperlink ref="J1" location="'3o AN'!B169" display="Anexo 9, Inv en act fijos"/>
    <hyperlink ref="B2" location="'3o AN'!B181" display="Anexo 10, otros ctos"/>
    <hyperlink ref="C2" location="'3o AN'!B225" display="Aenxo 11 rta Presun"/>
    <hyperlink ref="D2" location="'3o AN'!B246" display="Anexo12 rta exenta"/>
    <hyperlink ref="E2" location="'3o AN'!B275" display="Anexo13 rta gravab"/>
    <hyperlink ref="F2" location="'3o AN'!B281" display="Anexo14 Ing x gana"/>
    <hyperlink ref="G2" location="'3o AN'!B289" display="Anexo15 ctos y ded"/>
    <hyperlink ref="H2" location="'3o AN'!B297" display="Anex16 gana no gra"/>
    <hyperlink ref="I2" location="'3o AN'!B305" display="Anex17 Impto"/>
    <hyperlink ref="J2" location="'3o AN'!B321" display="Anex18 Desctos tribu"/>
    <hyperlink ref="B3" location="'3o AN'!B329" display="Anex19 Rte Fte "/>
    <hyperlink ref="C3" location="'3o AN'!B339" display="Anex20 Anticipo "/>
    <hyperlink ref="D3" location="'3o AN'!B351" display="Anex21 Comparac"/>
  </hyperlinks>
  <printOptions horizontalCentered="1"/>
  <pageMargins left="0.3937007874015748" right="0.35433070866141736" top="0.7480314960629921" bottom="0.7480314960629921" header="0.31496062992125984" footer="0.31496062992125984"/>
  <pageSetup blackAndWhite="1" orientation="portrait" r:id="rId4"/>
  <headerFooter>
    <oddHeader>&amp;C&amp;"MS Sans Serif,Negrita"&amp;7DECLARACION DE RENTA Y COMPLEMENTARIOS PERSONAS NATRUALES Y ASIMILADAS NO OBLIGADAS A LLEVAR CONTABILIDAD&amp;8
&amp;12ANEXOS&amp;8
&amp;R&amp;P</oddHeader>
  </headerFooter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3">
    <tabColor rgb="FF92D050"/>
  </sheetPr>
  <dimension ref="B1:HO213"/>
  <sheetViews>
    <sheetView showGridLines="0" zoomScalePageLayoutView="0" workbookViewId="0" topLeftCell="G1">
      <selection activeCell="AS24" sqref="AS24:BB24"/>
    </sheetView>
  </sheetViews>
  <sheetFormatPr defaultColWidth="2.83203125" defaultRowHeight="13.5" customHeight="1"/>
  <cols>
    <col min="1" max="1" width="0.4921875" style="75" customWidth="1"/>
    <col min="2" max="3" width="2.83203125" style="2" customWidth="1"/>
    <col min="4" max="15" width="3.33203125" style="2" customWidth="1"/>
    <col min="16" max="16" width="4" style="2" customWidth="1"/>
    <col min="17" max="18" width="3" style="2" customWidth="1"/>
    <col min="19" max="21" width="2.83203125" style="2" customWidth="1"/>
    <col min="22" max="22" width="3.66015625" style="2" customWidth="1"/>
    <col min="23" max="23" width="2.83203125" style="2" customWidth="1"/>
    <col min="24" max="24" width="3.83203125" style="2" customWidth="1"/>
    <col min="25" max="25" width="3.33203125" style="2" customWidth="1"/>
    <col min="26" max="29" width="2.83203125" style="2" customWidth="1"/>
    <col min="30" max="43" width="3" style="2" customWidth="1"/>
    <col min="44" max="44" width="3.66015625" style="44" customWidth="1"/>
    <col min="45" max="45" width="3" style="2" customWidth="1"/>
    <col min="46" max="51" width="3" style="30" customWidth="1"/>
    <col min="52" max="52" width="2.33203125" style="30" customWidth="1"/>
    <col min="53" max="53" width="4.16015625" style="30" customWidth="1"/>
    <col min="54" max="54" width="4.66015625" style="30" customWidth="1"/>
    <col min="55" max="16384" width="2.83203125" style="75" customWidth="1"/>
  </cols>
  <sheetData>
    <row r="1" s="70" customFormat="1" ht="6.75" customHeight="1" thickBot="1">
      <c r="AR1" s="76"/>
    </row>
    <row r="2" spans="2:54" s="70" customFormat="1" ht="12.75" customHeight="1" thickTop="1">
      <c r="B2" s="1172"/>
      <c r="C2" s="1173"/>
      <c r="D2" s="1173"/>
      <c r="E2" s="1173"/>
      <c r="F2" s="1173"/>
      <c r="G2" s="1173"/>
      <c r="H2" s="1173"/>
      <c r="I2" s="1173"/>
      <c r="J2" s="1174"/>
      <c r="K2" s="1181" t="s">
        <v>124</v>
      </c>
      <c r="L2" s="1182"/>
      <c r="M2" s="1182"/>
      <c r="N2" s="1182"/>
      <c r="O2" s="1182"/>
      <c r="P2" s="1182"/>
      <c r="Q2" s="1182"/>
      <c r="R2" s="1182"/>
      <c r="S2" s="1182"/>
      <c r="T2" s="1182"/>
      <c r="U2" s="1182"/>
      <c r="V2" s="1182"/>
      <c r="W2" s="1182"/>
      <c r="X2" s="1182"/>
      <c r="Y2" s="1182"/>
      <c r="Z2" s="1182"/>
      <c r="AA2" s="1182"/>
      <c r="AB2" s="1182"/>
      <c r="AC2" s="1182"/>
      <c r="AD2" s="1182"/>
      <c r="AE2" s="1182"/>
      <c r="AF2" s="1182"/>
      <c r="AG2" s="1182"/>
      <c r="AH2" s="1182"/>
      <c r="AI2" s="1182"/>
      <c r="AJ2" s="1183"/>
      <c r="AK2" s="1190" t="s">
        <v>125</v>
      </c>
      <c r="AL2" s="1191"/>
      <c r="AM2" s="1191"/>
      <c r="AN2" s="1191"/>
      <c r="AO2" s="1191"/>
      <c r="AP2" s="1191"/>
      <c r="AQ2" s="1191"/>
      <c r="AR2" s="1191"/>
      <c r="AS2" s="1192"/>
      <c r="AT2" s="17"/>
      <c r="AU2" s="18"/>
      <c r="AV2" s="18"/>
      <c r="AW2" s="18"/>
      <c r="AX2" s="18"/>
      <c r="AY2" s="18"/>
      <c r="AZ2" s="18"/>
      <c r="BA2" s="18"/>
      <c r="BB2" s="19"/>
    </row>
    <row r="3" spans="2:54" s="70" customFormat="1" ht="12.75" customHeight="1">
      <c r="B3" s="1175"/>
      <c r="C3" s="1176"/>
      <c r="D3" s="1176"/>
      <c r="E3" s="1176"/>
      <c r="F3" s="1176"/>
      <c r="G3" s="1176"/>
      <c r="H3" s="1176"/>
      <c r="I3" s="1176"/>
      <c r="J3" s="1177"/>
      <c r="K3" s="1184"/>
      <c r="L3" s="1185"/>
      <c r="M3" s="1185"/>
      <c r="N3" s="1185"/>
      <c r="O3" s="1185"/>
      <c r="P3" s="1185"/>
      <c r="Q3" s="1185"/>
      <c r="R3" s="1185"/>
      <c r="S3" s="1185"/>
      <c r="T3" s="1185"/>
      <c r="U3" s="1185"/>
      <c r="V3" s="1185"/>
      <c r="W3" s="1185"/>
      <c r="X3" s="1185"/>
      <c r="Y3" s="1185"/>
      <c r="Z3" s="1185"/>
      <c r="AA3" s="1185"/>
      <c r="AB3" s="1185"/>
      <c r="AC3" s="1185"/>
      <c r="AD3" s="1185"/>
      <c r="AE3" s="1185"/>
      <c r="AF3" s="1185"/>
      <c r="AG3" s="1185"/>
      <c r="AH3" s="1185"/>
      <c r="AI3" s="1185"/>
      <c r="AJ3" s="1186"/>
      <c r="AK3" s="1193"/>
      <c r="AL3" s="1194"/>
      <c r="AM3" s="1194"/>
      <c r="AN3" s="1194"/>
      <c r="AO3" s="1194"/>
      <c r="AP3" s="1194"/>
      <c r="AQ3" s="1194"/>
      <c r="AR3" s="1194"/>
      <c r="AS3" s="1195"/>
      <c r="AT3" s="21"/>
      <c r="AU3" s="22"/>
      <c r="AV3" s="22"/>
      <c r="AW3" s="22"/>
      <c r="AX3" s="22"/>
      <c r="AY3" s="22"/>
      <c r="AZ3" s="22"/>
      <c r="BA3" s="22"/>
      <c r="BB3" s="23"/>
    </row>
    <row r="4" spans="2:54" s="70" customFormat="1" ht="15.75" customHeight="1" thickBot="1">
      <c r="B4" s="1178"/>
      <c r="C4" s="1179"/>
      <c r="D4" s="1179"/>
      <c r="E4" s="1179"/>
      <c r="F4" s="1179"/>
      <c r="G4" s="1179"/>
      <c r="H4" s="1179"/>
      <c r="I4" s="1179"/>
      <c r="J4" s="1180"/>
      <c r="K4" s="1187"/>
      <c r="L4" s="1188"/>
      <c r="M4" s="1188"/>
      <c r="N4" s="1188"/>
      <c r="O4" s="1188"/>
      <c r="P4" s="1188"/>
      <c r="Q4" s="1188"/>
      <c r="R4" s="1188"/>
      <c r="S4" s="1188"/>
      <c r="T4" s="1188"/>
      <c r="U4" s="1188"/>
      <c r="V4" s="1188"/>
      <c r="W4" s="1188"/>
      <c r="X4" s="1188"/>
      <c r="Y4" s="1188"/>
      <c r="Z4" s="1188"/>
      <c r="AA4" s="1188"/>
      <c r="AB4" s="1188"/>
      <c r="AC4" s="1188"/>
      <c r="AD4" s="1188"/>
      <c r="AE4" s="1188"/>
      <c r="AF4" s="1188"/>
      <c r="AG4" s="1188"/>
      <c r="AH4" s="1188"/>
      <c r="AI4" s="1188"/>
      <c r="AJ4" s="1189"/>
      <c r="AK4" s="1196"/>
      <c r="AL4" s="1197"/>
      <c r="AM4" s="1197"/>
      <c r="AN4" s="1197"/>
      <c r="AO4" s="1197"/>
      <c r="AP4" s="1197"/>
      <c r="AQ4" s="1197"/>
      <c r="AR4" s="1197"/>
      <c r="AS4" s="1198"/>
      <c r="AT4" s="24"/>
      <c r="AU4" s="25"/>
      <c r="AV4" s="25"/>
      <c r="AW4" s="25"/>
      <c r="AX4" s="25"/>
      <c r="AY4" s="25"/>
      <c r="AZ4" s="25"/>
      <c r="BA4" s="25"/>
      <c r="BB4" s="26"/>
    </row>
    <row r="5" spans="2:54" s="70" customFormat="1" ht="14.25" customHeight="1" thickTop="1">
      <c r="B5" s="176"/>
      <c r="C5" s="177" t="s">
        <v>25</v>
      </c>
      <c r="D5" s="178"/>
      <c r="E5" s="178"/>
      <c r="F5" s="466">
        <v>2</v>
      </c>
      <c r="G5" s="466">
        <v>0</v>
      </c>
      <c r="H5" s="466">
        <v>0</v>
      </c>
      <c r="I5" s="466">
        <v>7</v>
      </c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174"/>
      <c r="AA5" s="174"/>
      <c r="AB5" s="174"/>
      <c r="AC5" s="175"/>
      <c r="AD5" s="144"/>
      <c r="AE5" s="144"/>
      <c r="AF5" s="144"/>
      <c r="AG5" s="144"/>
      <c r="AH5" s="136"/>
      <c r="AI5" s="137"/>
      <c r="AJ5" s="137"/>
      <c r="AK5" s="136"/>
      <c r="AL5" s="137"/>
      <c r="AM5" s="137"/>
      <c r="AN5" s="137"/>
      <c r="AO5" s="137"/>
      <c r="AP5" s="137"/>
      <c r="AQ5" s="137"/>
      <c r="AR5" s="138"/>
      <c r="AS5" s="137"/>
      <c r="AT5" s="137"/>
      <c r="AU5" s="137"/>
      <c r="AV5" s="137"/>
      <c r="AW5" s="137"/>
      <c r="AX5" s="137"/>
      <c r="AY5" s="137"/>
      <c r="AZ5" s="80"/>
      <c r="BA5" s="80"/>
      <c r="BB5" s="83"/>
    </row>
    <row r="6" spans="2:54" s="70" customFormat="1" ht="12.75" customHeight="1">
      <c r="B6" s="81"/>
      <c r="C6" s="82"/>
      <c r="D6" s="82"/>
      <c r="E6" s="82"/>
      <c r="F6" s="82"/>
      <c r="G6" s="79"/>
      <c r="H6" s="79"/>
      <c r="I6" s="79" t="s">
        <v>23</v>
      </c>
      <c r="J6" s="79"/>
      <c r="K6" s="79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79"/>
      <c r="AA6" s="79"/>
      <c r="AB6" s="78"/>
      <c r="AC6" s="146"/>
      <c r="AD6" s="145"/>
      <c r="AE6" s="145"/>
      <c r="AF6" s="145"/>
      <c r="AG6" s="145"/>
      <c r="AH6" s="136"/>
      <c r="AI6" s="139"/>
      <c r="AJ6" s="139"/>
      <c r="AK6" s="139"/>
      <c r="AL6" s="139"/>
      <c r="AM6" s="139"/>
      <c r="AN6" s="139"/>
      <c r="AO6" s="139"/>
      <c r="AP6" s="139"/>
      <c r="AQ6" s="139"/>
      <c r="AR6" s="140"/>
      <c r="AS6" s="139"/>
      <c r="AT6" s="139"/>
      <c r="AU6" s="139"/>
      <c r="AV6" s="141"/>
      <c r="AW6" s="139"/>
      <c r="AX6" s="139"/>
      <c r="AY6" s="139"/>
      <c r="AZ6" s="84"/>
      <c r="BA6" s="84"/>
      <c r="BB6" s="85"/>
    </row>
    <row r="7" spans="2:54" s="70" customFormat="1" ht="12.75" customHeight="1">
      <c r="B7" s="20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148"/>
      <c r="Z7" s="3"/>
      <c r="AA7" s="3"/>
      <c r="AB7" s="3"/>
      <c r="AC7" s="146"/>
      <c r="AD7" s="145"/>
      <c r="AE7" s="145"/>
      <c r="AF7" s="145"/>
      <c r="AG7" s="145"/>
      <c r="AH7" s="143"/>
      <c r="AI7" s="143"/>
      <c r="AJ7" s="143"/>
      <c r="AK7" s="143"/>
      <c r="AL7" s="143"/>
      <c r="AM7" s="143"/>
      <c r="AN7" s="143"/>
      <c r="AO7" s="143"/>
      <c r="AP7" s="143"/>
      <c r="AQ7" s="143"/>
      <c r="AR7" s="143"/>
      <c r="AS7" s="143"/>
      <c r="AT7" s="143"/>
      <c r="AU7" s="143"/>
      <c r="AV7" s="143"/>
      <c r="AW7" s="143"/>
      <c r="AX7" s="143"/>
      <c r="AY7" s="143"/>
      <c r="AZ7" s="3"/>
      <c r="BA7" s="3"/>
      <c r="BB7" s="27"/>
    </row>
    <row r="8" spans="2:54" s="70" customFormat="1" ht="17.25" customHeight="1">
      <c r="B8" s="20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148"/>
      <c r="Z8" s="53"/>
      <c r="AA8" s="53"/>
      <c r="AB8" s="53"/>
      <c r="AC8" s="146"/>
      <c r="AD8" s="145"/>
      <c r="AE8" s="145"/>
      <c r="AF8" s="145"/>
      <c r="AG8" s="145"/>
      <c r="AH8" s="142"/>
      <c r="AI8" s="142"/>
      <c r="AJ8" s="142"/>
      <c r="AK8" s="142"/>
      <c r="AL8" s="142"/>
      <c r="AM8" s="142"/>
      <c r="AN8" s="142"/>
      <c r="AO8" s="142"/>
      <c r="AP8" s="142"/>
      <c r="AQ8" s="142"/>
      <c r="AR8" s="142"/>
      <c r="AS8" s="142"/>
      <c r="AT8" s="142"/>
      <c r="AU8" s="142"/>
      <c r="AV8" s="142"/>
      <c r="AW8" s="142"/>
      <c r="AX8" s="142"/>
      <c r="AY8" s="142"/>
      <c r="AZ8" s="49"/>
      <c r="BA8" s="3"/>
      <c r="BB8" s="27"/>
    </row>
    <row r="9" spans="2:54" s="70" customFormat="1" ht="23.25" customHeight="1">
      <c r="B9" s="20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52"/>
      <c r="Z9" s="52"/>
      <c r="AA9" s="52"/>
      <c r="AB9" s="52"/>
      <c r="AC9" s="146"/>
      <c r="AD9" s="145"/>
      <c r="AE9" s="145"/>
      <c r="AF9" s="145"/>
      <c r="AG9" s="145"/>
      <c r="AH9" s="142"/>
      <c r="AI9" s="142"/>
      <c r="AJ9" s="142"/>
      <c r="AK9" s="142"/>
      <c r="AL9" s="142"/>
      <c r="AM9" s="142"/>
      <c r="AN9" s="142"/>
      <c r="AO9" s="142"/>
      <c r="AP9" s="142"/>
      <c r="AQ9" s="142"/>
      <c r="AR9" s="142"/>
      <c r="AS9" s="142"/>
      <c r="AT9" s="142"/>
      <c r="AU9" s="142"/>
      <c r="AV9" s="142"/>
      <c r="AW9" s="142"/>
      <c r="AX9" s="142"/>
      <c r="AY9" s="142"/>
      <c r="AZ9" s="50"/>
      <c r="BA9" s="3"/>
      <c r="BB9" s="27"/>
    </row>
    <row r="10" spans="2:54" s="70" customFormat="1" ht="12.75" customHeight="1" thickBot="1">
      <c r="B10" s="28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147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5"/>
      <c r="AS10" s="4"/>
      <c r="AT10" s="4"/>
      <c r="AU10" s="4"/>
      <c r="AV10" s="4"/>
      <c r="AW10" s="4"/>
      <c r="AX10" s="4"/>
      <c r="AY10" s="4"/>
      <c r="AZ10" s="4"/>
      <c r="BA10" s="4"/>
      <c r="BB10" s="29"/>
    </row>
    <row r="11" spans="2:54" s="71" customFormat="1" ht="21.75" customHeight="1" thickTop="1">
      <c r="B11" s="1199" t="s">
        <v>26</v>
      </c>
      <c r="C11" s="1200"/>
      <c r="D11" s="171" t="s">
        <v>27</v>
      </c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2" t="s">
        <v>28</v>
      </c>
      <c r="R11" s="173"/>
      <c r="S11" s="171" t="s">
        <v>101</v>
      </c>
      <c r="T11" s="171"/>
      <c r="U11" s="171"/>
      <c r="V11" s="171"/>
      <c r="W11" s="171"/>
      <c r="X11" s="171"/>
      <c r="Y11" s="171"/>
      <c r="Z11" s="171"/>
      <c r="AA11" s="171"/>
      <c r="AB11" s="171" t="s">
        <v>102</v>
      </c>
      <c r="AC11" s="171"/>
      <c r="AD11" s="171"/>
      <c r="AE11" s="171"/>
      <c r="AF11" s="171"/>
      <c r="AG11" s="171"/>
      <c r="AH11" s="171"/>
      <c r="AI11" s="171"/>
      <c r="AJ11" s="171"/>
      <c r="AK11" s="171" t="s">
        <v>103</v>
      </c>
      <c r="AL11" s="171"/>
      <c r="AM11" s="171"/>
      <c r="AN11" s="171"/>
      <c r="AO11" s="171"/>
      <c r="AP11" s="171"/>
      <c r="AQ11" s="171"/>
      <c r="AR11" s="171"/>
      <c r="AS11" s="171"/>
      <c r="AT11" s="171" t="s">
        <v>104</v>
      </c>
      <c r="AU11" s="171"/>
      <c r="AV11" s="171"/>
      <c r="AW11" s="171"/>
      <c r="AX11" s="171"/>
      <c r="AY11" s="171"/>
      <c r="AZ11" s="171"/>
      <c r="BA11" s="1169" t="s">
        <v>2</v>
      </c>
      <c r="BB11" s="1170"/>
    </row>
    <row r="12" spans="2:54" s="71" customFormat="1" ht="29.25" customHeight="1">
      <c r="B12" s="1201"/>
      <c r="C12" s="1202"/>
      <c r="D12" s="467"/>
      <c r="E12" s="467"/>
      <c r="F12" s="467"/>
      <c r="G12" s="467"/>
      <c r="H12" s="649">
        <f>+'1o PT'!S7</f>
        <v>0</v>
      </c>
      <c r="I12" s="468">
        <f>+'1o PT'!T7</f>
        <v>9</v>
      </c>
      <c r="J12" s="468">
        <f>+'1o PT'!U7</f>
        <v>4</v>
      </c>
      <c r="K12" s="468">
        <f>+'1o PT'!V7</f>
        <v>5</v>
      </c>
      <c r="L12" s="468">
        <f>+'1o PT'!W7</f>
        <v>1</v>
      </c>
      <c r="M12" s="468">
        <f>+'1o PT'!X7</f>
        <v>0</v>
      </c>
      <c r="N12" s="468">
        <f>+'1o PT'!Y7</f>
        <v>0</v>
      </c>
      <c r="O12" s="468">
        <f>+'1o PT'!Z7</f>
        <v>5</v>
      </c>
      <c r="P12" s="468">
        <f>+'1o PT'!AA7</f>
        <v>1</v>
      </c>
      <c r="Q12" s="468" t="s">
        <v>34</v>
      </c>
      <c r="R12" s="469">
        <f>+'1o PT'!AC7</f>
        <v>9</v>
      </c>
      <c r="S12" s="1152" t="str">
        <f>+'1o PT'!P9</f>
        <v>ESGUERRA </v>
      </c>
      <c r="T12" s="1153"/>
      <c r="U12" s="1153"/>
      <c r="V12" s="1153"/>
      <c r="W12" s="1153"/>
      <c r="X12" s="1153"/>
      <c r="Y12" s="1153"/>
      <c r="Z12" s="1153"/>
      <c r="AA12" s="1153"/>
      <c r="AB12" s="1153" t="str">
        <f>+'1o PT'!W9</f>
        <v>CHARRY</v>
      </c>
      <c r="AC12" s="1153"/>
      <c r="AD12" s="1153"/>
      <c r="AE12" s="1153"/>
      <c r="AF12" s="1153"/>
      <c r="AG12" s="1153"/>
      <c r="AH12" s="1153"/>
      <c r="AI12" s="1153"/>
      <c r="AJ12" s="1153"/>
      <c r="AK12" s="1153" t="str">
        <f>+'1o PT'!B9</f>
        <v>GUSTAVO </v>
      </c>
      <c r="AL12" s="1153"/>
      <c r="AM12" s="1153"/>
      <c r="AN12" s="1153"/>
      <c r="AO12" s="1153"/>
      <c r="AP12" s="1153"/>
      <c r="AQ12" s="1153"/>
      <c r="AR12" s="1153"/>
      <c r="AS12" s="1153"/>
      <c r="AT12" s="1153" t="str">
        <f>IF('1o PT'!I9=0,"     ",'1o PT'!I9)</f>
        <v>ADOLFO </v>
      </c>
      <c r="AU12" s="1153"/>
      <c r="AV12" s="1153"/>
      <c r="AW12" s="1153"/>
      <c r="AX12" s="1153"/>
      <c r="AY12" s="1153"/>
      <c r="AZ12" s="1171"/>
      <c r="BA12" s="470">
        <f>+'1o PT'!D11</f>
        <v>0</v>
      </c>
      <c r="BB12" s="471">
        <f>+'1o PT'!E11</f>
        <v>5</v>
      </c>
    </row>
    <row r="13" spans="2:54" s="70" customFormat="1" ht="6" customHeight="1" thickBot="1">
      <c r="B13" s="1201"/>
      <c r="C13" s="1202"/>
      <c r="D13" s="88"/>
      <c r="E13" s="55"/>
      <c r="F13" s="55"/>
      <c r="G13" s="55"/>
      <c r="H13" s="55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56"/>
      <c r="T13" s="56"/>
      <c r="U13" s="56"/>
      <c r="V13" s="56"/>
      <c r="W13" s="56"/>
      <c r="X13" s="56"/>
      <c r="Y13" s="56"/>
      <c r="Z13" s="56"/>
      <c r="AA13" s="57"/>
      <c r="AB13" s="58"/>
      <c r="AC13" s="56"/>
      <c r="AD13" s="56"/>
      <c r="AE13" s="56"/>
      <c r="AF13" s="56"/>
      <c r="AG13" s="56"/>
      <c r="AH13" s="56"/>
      <c r="AI13" s="56"/>
      <c r="AJ13" s="57"/>
      <c r="AK13" s="58"/>
      <c r="AL13" s="56"/>
      <c r="AM13" s="56"/>
      <c r="AN13" s="56"/>
      <c r="AO13" s="56"/>
      <c r="AP13" s="56"/>
      <c r="AQ13" s="56"/>
      <c r="AR13" s="56"/>
      <c r="AS13" s="57"/>
      <c r="AT13" s="56"/>
      <c r="AU13" s="56"/>
      <c r="AV13" s="56"/>
      <c r="AW13" s="56"/>
      <c r="AX13" s="56"/>
      <c r="AY13" s="56"/>
      <c r="AZ13" s="56"/>
      <c r="BA13" s="91"/>
      <c r="BB13" s="92"/>
    </row>
    <row r="14" spans="2:54" s="70" customFormat="1" ht="14.25" customHeight="1" thickBot="1" thickTop="1">
      <c r="B14" s="1203"/>
      <c r="C14" s="1204"/>
      <c r="D14" s="89" t="s">
        <v>1</v>
      </c>
      <c r="E14" s="89"/>
      <c r="F14" s="89"/>
      <c r="G14" s="89"/>
      <c r="H14" s="89"/>
      <c r="I14" s="89"/>
      <c r="J14" s="90"/>
      <c r="K14" s="216">
        <f>+'1o PT'!Z11</f>
        <v>1</v>
      </c>
      <c r="L14" s="216">
        <f>+'1o PT'!AA11</f>
        <v>5</v>
      </c>
      <c r="M14" s="216">
        <f>+'1o PT'!AB11</f>
        <v>3</v>
      </c>
      <c r="N14" s="216">
        <f>+'1o PT'!AC11</f>
        <v>2</v>
      </c>
      <c r="O14" s="4"/>
      <c r="P14" s="4"/>
      <c r="Q14" s="4"/>
      <c r="R14" s="124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  <c r="AL14" s="125"/>
      <c r="AM14" s="125"/>
      <c r="AN14" s="125"/>
      <c r="AO14" s="125"/>
      <c r="AP14" s="125"/>
      <c r="AQ14" s="125"/>
      <c r="AR14" s="125"/>
      <c r="AS14" s="125"/>
      <c r="AT14" s="125"/>
      <c r="AU14" s="125"/>
      <c r="AV14" s="125"/>
      <c r="AW14" s="125"/>
      <c r="AX14" s="125"/>
      <c r="AY14" s="125"/>
      <c r="AZ14" s="125"/>
      <c r="BA14" s="125"/>
      <c r="BB14" s="297"/>
    </row>
    <row r="15" spans="2:54" s="70" customFormat="1" ht="3.75" customHeight="1" thickTop="1">
      <c r="B15" s="95"/>
      <c r="C15" s="96"/>
      <c r="D15" s="97"/>
      <c r="E15" s="97"/>
      <c r="F15" s="97"/>
      <c r="G15" s="97"/>
      <c r="H15" s="97"/>
      <c r="I15" s="97"/>
      <c r="J15" s="94"/>
      <c r="K15" s="9"/>
      <c r="L15" s="9"/>
      <c r="M15" s="9"/>
      <c r="N15" s="9"/>
      <c r="O15" s="9"/>
      <c r="P15" s="9"/>
      <c r="Q15" s="9"/>
      <c r="R15" s="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127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298"/>
    </row>
    <row r="16" spans="2:54" s="70" customFormat="1" ht="12.75" customHeight="1">
      <c r="B16" s="1154" t="s">
        <v>0</v>
      </c>
      <c r="C16" s="1155"/>
      <c r="D16" s="1155"/>
      <c r="E16" s="1155"/>
      <c r="F16" s="1155"/>
      <c r="G16" s="1155"/>
      <c r="H16" s="1155"/>
      <c r="I16" s="1155"/>
      <c r="J16" s="1155"/>
      <c r="K16" s="117" t="s">
        <v>3</v>
      </c>
      <c r="L16" s="117"/>
      <c r="M16" s="117"/>
      <c r="N16" s="1168">
        <f>+'1o PT'!I11</f>
        <v>1234</v>
      </c>
      <c r="O16" s="1168"/>
      <c r="P16" s="1168"/>
      <c r="Q16" s="117" t="s">
        <v>4</v>
      </c>
      <c r="R16" s="117"/>
      <c r="S16" s="118"/>
      <c r="T16" s="118"/>
      <c r="U16" s="118"/>
      <c r="V16" s="118"/>
      <c r="W16" s="118"/>
      <c r="X16" s="1156" t="str">
        <f>IF('1o PT'!P11=0,"        ",'1o PT'!P11)</f>
        <v>490-55452111</v>
      </c>
      <c r="Y16" s="1156"/>
      <c r="Z16" s="1156"/>
      <c r="AA16" s="1156"/>
      <c r="AB16" s="1156"/>
      <c r="AC16" s="1156"/>
      <c r="AD16" s="1156"/>
      <c r="AE16" s="1156"/>
      <c r="AF16" s="1156"/>
      <c r="AG16" s="1156"/>
      <c r="AH16" s="1156"/>
      <c r="AI16" s="1156"/>
      <c r="AJ16" s="120"/>
      <c r="AK16" s="120"/>
      <c r="AL16" s="120"/>
      <c r="AM16" s="120"/>
      <c r="AN16" s="128"/>
      <c r="AO16" s="126"/>
      <c r="AP16" s="126"/>
      <c r="AQ16" s="126"/>
      <c r="AR16" s="126"/>
      <c r="AS16" s="126"/>
      <c r="AT16" s="126"/>
      <c r="AU16" s="126"/>
      <c r="AV16" s="126"/>
      <c r="AW16" s="126"/>
      <c r="AX16" s="126"/>
      <c r="AY16" s="126"/>
      <c r="AZ16" s="126"/>
      <c r="BA16" s="126"/>
      <c r="BB16" s="298"/>
    </row>
    <row r="17" spans="2:54" s="70" customFormat="1" ht="3.75" customHeight="1">
      <c r="B17" s="111"/>
      <c r="C17" s="99"/>
      <c r="D17" s="99"/>
      <c r="E17" s="99"/>
      <c r="F17" s="99"/>
      <c r="G17" s="99"/>
      <c r="H17" s="99"/>
      <c r="I17" s="99"/>
      <c r="J17" s="100"/>
      <c r="K17" s="101"/>
      <c r="L17" s="101"/>
      <c r="M17" s="101"/>
      <c r="N17" s="101"/>
      <c r="O17" s="101"/>
      <c r="P17" s="101"/>
      <c r="Q17" s="101"/>
      <c r="R17" s="101"/>
      <c r="S17" s="102"/>
      <c r="T17" s="102"/>
      <c r="U17" s="102"/>
      <c r="V17" s="102"/>
      <c r="W17" s="102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29"/>
      <c r="AO17" s="130"/>
      <c r="AP17" s="130"/>
      <c r="AQ17" s="130"/>
      <c r="AR17" s="130"/>
      <c r="AS17" s="130"/>
      <c r="AT17" s="130"/>
      <c r="AU17" s="130"/>
      <c r="AV17" s="130"/>
      <c r="AW17" s="130"/>
      <c r="AX17" s="130"/>
      <c r="AY17" s="130"/>
      <c r="AZ17" s="130"/>
      <c r="BA17" s="130"/>
      <c r="BB17" s="299"/>
    </row>
    <row r="18" spans="2:54" s="70" customFormat="1" ht="3.75" customHeight="1">
      <c r="B18" s="119"/>
      <c r="C18" s="9"/>
      <c r="D18" s="9"/>
      <c r="E18" s="9"/>
      <c r="F18" s="9"/>
      <c r="G18" s="9"/>
      <c r="H18" s="9"/>
      <c r="I18" s="9"/>
      <c r="J18" s="3"/>
      <c r="K18" s="3"/>
      <c r="L18" s="3"/>
      <c r="M18" s="3"/>
      <c r="N18" s="3"/>
      <c r="O18" s="3"/>
      <c r="P18" s="3"/>
      <c r="Q18" s="3"/>
      <c r="R18" s="3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87"/>
    </row>
    <row r="19" spans="2:54" s="72" customFormat="1" ht="14.25" customHeight="1">
      <c r="B19" s="123" t="s">
        <v>5</v>
      </c>
      <c r="C19" s="93"/>
      <c r="D19" s="93"/>
      <c r="E19" s="93"/>
      <c r="F19" s="93"/>
      <c r="G19" s="93"/>
      <c r="H19" s="86"/>
      <c r="I19" s="86"/>
      <c r="J19" s="86"/>
      <c r="K19" s="86"/>
      <c r="L19" s="86"/>
      <c r="M19" s="122"/>
      <c r="N19" s="86"/>
      <c r="O19" s="472" t="str">
        <f>IF('1o PT'!L14=0,"                   ",'1o PT'!L14)</f>
        <v>x</v>
      </c>
      <c r="P19" s="54"/>
      <c r="Q19" s="54"/>
      <c r="R19" s="54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157" t="s">
        <v>127</v>
      </c>
      <c r="AG19" s="1157"/>
      <c r="AH19" s="1157"/>
      <c r="AI19" s="1157"/>
      <c r="AJ19" s="1157"/>
      <c r="AK19" s="1157"/>
      <c r="AL19" s="1157"/>
      <c r="AM19" s="1157"/>
      <c r="AN19" s="1157"/>
      <c r="AO19" s="1157"/>
      <c r="AP19" s="1157"/>
      <c r="AQ19" s="1157"/>
      <c r="AR19" s="1157"/>
      <c r="AS19" s="1157"/>
      <c r="AT19" s="33"/>
      <c r="AU19" s="217" t="str">
        <f>IF('1o PT'!S14=0,"      ",'1o PT'!S14)</f>
        <v>x</v>
      </c>
      <c r="AV19" s="98"/>
      <c r="AW19" s="98"/>
      <c r="AX19" s="98"/>
      <c r="AY19" s="98"/>
      <c r="AZ19" s="121"/>
      <c r="BA19" s="98"/>
      <c r="BB19" s="59"/>
    </row>
    <row r="20" spans="2:54" s="73" customFormat="1" ht="4.5" customHeight="1" thickBot="1">
      <c r="B20" s="112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04"/>
      <c r="U20" s="104"/>
      <c r="V20" s="104"/>
      <c r="W20" s="104"/>
      <c r="X20" s="105"/>
      <c r="Y20" s="105"/>
      <c r="Z20" s="106"/>
      <c r="AA20" s="106"/>
      <c r="AB20" s="106"/>
      <c r="AC20" s="106"/>
      <c r="AD20" s="107"/>
      <c r="AE20" s="107"/>
      <c r="AF20" s="107"/>
      <c r="AG20" s="107"/>
      <c r="AH20" s="107"/>
      <c r="AI20" s="107"/>
      <c r="AJ20" s="107"/>
      <c r="AK20" s="108"/>
      <c r="AL20" s="108"/>
      <c r="AM20" s="109"/>
      <c r="AN20" s="109"/>
      <c r="AO20" s="109"/>
      <c r="AP20" s="109"/>
      <c r="AQ20" s="109"/>
      <c r="AR20" s="109"/>
      <c r="AS20" s="106"/>
      <c r="AT20" s="106"/>
      <c r="AU20" s="106"/>
      <c r="AV20" s="106"/>
      <c r="AW20" s="106"/>
      <c r="AX20" s="106"/>
      <c r="AY20" s="106"/>
      <c r="AZ20" s="106"/>
      <c r="BA20" s="106"/>
      <c r="BB20" s="110"/>
    </row>
    <row r="21" spans="2:54" s="70" customFormat="1" ht="21" customHeight="1" thickTop="1">
      <c r="B21" s="1283" t="s">
        <v>108</v>
      </c>
      <c r="C21" s="1284"/>
      <c r="D21" s="1158" t="s">
        <v>105</v>
      </c>
      <c r="E21" s="1158"/>
      <c r="F21" s="1158"/>
      <c r="G21" s="1158"/>
      <c r="H21" s="1158"/>
      <c r="I21" s="1158"/>
      <c r="J21" s="1158"/>
      <c r="K21" s="1158"/>
      <c r="L21" s="1158"/>
      <c r="M21" s="1158"/>
      <c r="N21" s="1158"/>
      <c r="O21" s="1158"/>
      <c r="P21" s="163">
        <v>29</v>
      </c>
      <c r="Q21" s="1165">
        <f>VLOOKUP(P21,'2o HT'!$A$1:$AQ$227,34,FALSE)</f>
        <v>0</v>
      </c>
      <c r="R21" s="1166"/>
      <c r="S21" s="1166"/>
      <c r="T21" s="1166"/>
      <c r="U21" s="1166"/>
      <c r="V21" s="1166"/>
      <c r="W21" s="1166"/>
      <c r="X21" s="1166"/>
      <c r="Y21" s="1166"/>
      <c r="Z21" s="1166"/>
      <c r="AA21" s="1167"/>
      <c r="AB21" s="1136" t="s">
        <v>109</v>
      </c>
      <c r="AC21" s="1137"/>
      <c r="AD21" s="1130" t="s">
        <v>49</v>
      </c>
      <c r="AE21" s="1131"/>
      <c r="AF21" s="1131"/>
      <c r="AG21" s="1131"/>
      <c r="AH21" s="1131"/>
      <c r="AI21" s="1131"/>
      <c r="AJ21" s="1131"/>
      <c r="AK21" s="1131"/>
      <c r="AL21" s="1131"/>
      <c r="AM21" s="1131"/>
      <c r="AN21" s="1131"/>
      <c r="AO21" s="1131"/>
      <c r="AP21" s="1131"/>
      <c r="AQ21" s="1132"/>
      <c r="AR21" s="211">
        <v>53</v>
      </c>
      <c r="AS21" s="1133">
        <f>VLOOKUP(AR21,'2o HT'!A1:AR5091,34,FALSE)</f>
        <v>0</v>
      </c>
      <c r="AT21" s="1134"/>
      <c r="AU21" s="1134"/>
      <c r="AV21" s="1134"/>
      <c r="AW21" s="1134"/>
      <c r="AX21" s="1134"/>
      <c r="AY21" s="1134"/>
      <c r="AZ21" s="1134"/>
      <c r="BA21" s="1134"/>
      <c r="BB21" s="1135"/>
    </row>
    <row r="22" spans="2:54" s="74" customFormat="1" ht="21" customHeight="1">
      <c r="B22" s="1283"/>
      <c r="C22" s="1284"/>
      <c r="D22" s="1118" t="s">
        <v>106</v>
      </c>
      <c r="E22" s="1118"/>
      <c r="F22" s="1118"/>
      <c r="G22" s="1118"/>
      <c r="H22" s="1118"/>
      <c r="I22" s="1118"/>
      <c r="J22" s="1118"/>
      <c r="K22" s="1118"/>
      <c r="L22" s="1118"/>
      <c r="M22" s="1118"/>
      <c r="N22" s="1118"/>
      <c r="O22" s="1118"/>
      <c r="P22" s="132">
        <v>30</v>
      </c>
      <c r="Q22" s="1121">
        <f>VLOOKUP(P22,'2o HT'!$A$1:$AQ$5227,34,FALSE)</f>
        <v>0</v>
      </c>
      <c r="R22" s="1122"/>
      <c r="S22" s="1122"/>
      <c r="T22" s="1122"/>
      <c r="U22" s="1122"/>
      <c r="V22" s="1122"/>
      <c r="W22" s="1122"/>
      <c r="X22" s="1122"/>
      <c r="Y22" s="1122"/>
      <c r="Z22" s="1122"/>
      <c r="AA22" s="1123"/>
      <c r="AB22" s="1138"/>
      <c r="AC22" s="1139"/>
      <c r="AD22" s="1159" t="s">
        <v>110</v>
      </c>
      <c r="AE22" s="1160"/>
      <c r="AF22" s="1160"/>
      <c r="AG22" s="1160"/>
      <c r="AH22" s="1160"/>
      <c r="AI22" s="1160"/>
      <c r="AJ22" s="1160"/>
      <c r="AK22" s="1160"/>
      <c r="AL22" s="1160"/>
      <c r="AM22" s="1160"/>
      <c r="AN22" s="1160"/>
      <c r="AO22" s="1160"/>
      <c r="AP22" s="1160"/>
      <c r="AQ22" s="1161"/>
      <c r="AR22" s="212">
        <v>54</v>
      </c>
      <c r="AS22" s="1259">
        <f>VLOOKUP(AR22,'2o HT'!A1:AR5091,34,FALSE)</f>
        <v>0</v>
      </c>
      <c r="AT22" s="1206"/>
      <c r="AU22" s="1206"/>
      <c r="AV22" s="1206"/>
      <c r="AW22" s="1206"/>
      <c r="AX22" s="1206"/>
      <c r="AY22" s="1206"/>
      <c r="AZ22" s="1206"/>
      <c r="BA22" s="1206"/>
      <c r="BB22" s="1207"/>
    </row>
    <row r="23" spans="2:54" ht="21" customHeight="1">
      <c r="B23" s="1285"/>
      <c r="C23" s="1286"/>
      <c r="D23" s="1151" t="s">
        <v>107</v>
      </c>
      <c r="E23" s="1151"/>
      <c r="F23" s="1151"/>
      <c r="G23" s="1151"/>
      <c r="H23" s="1151"/>
      <c r="I23" s="1151"/>
      <c r="J23" s="1151"/>
      <c r="K23" s="1151"/>
      <c r="L23" s="1151"/>
      <c r="M23" s="1151"/>
      <c r="N23" s="1151"/>
      <c r="O23" s="1151"/>
      <c r="P23" s="164">
        <v>31</v>
      </c>
      <c r="Q23" s="1119">
        <f>VLOOKUP(P23,'2o HT'!$A$1:$AQ$5227,34,FALSE)</f>
        <v>0</v>
      </c>
      <c r="R23" s="1119"/>
      <c r="S23" s="1119"/>
      <c r="T23" s="1119"/>
      <c r="U23" s="1119"/>
      <c r="V23" s="1119"/>
      <c r="W23" s="1119"/>
      <c r="X23" s="1119"/>
      <c r="Y23" s="1119"/>
      <c r="Z23" s="1119"/>
      <c r="AA23" s="1120"/>
      <c r="AB23" s="1138"/>
      <c r="AC23" s="1139"/>
      <c r="AD23" s="1162" t="s">
        <v>111</v>
      </c>
      <c r="AE23" s="1163"/>
      <c r="AF23" s="1163"/>
      <c r="AG23" s="1163"/>
      <c r="AH23" s="1163"/>
      <c r="AI23" s="1163"/>
      <c r="AJ23" s="1163"/>
      <c r="AK23" s="1163"/>
      <c r="AL23" s="1163"/>
      <c r="AM23" s="1163"/>
      <c r="AN23" s="1163"/>
      <c r="AO23" s="1163"/>
      <c r="AP23" s="1163"/>
      <c r="AQ23" s="1164"/>
      <c r="AR23" s="211">
        <v>55</v>
      </c>
      <c r="AS23" s="1145">
        <f>VLOOKUP(AR23,'2o HT'!A1:AR5091,34,FALSE)</f>
        <v>0</v>
      </c>
      <c r="AT23" s="1146"/>
      <c r="AU23" s="1146"/>
      <c r="AV23" s="1146"/>
      <c r="AW23" s="1146"/>
      <c r="AX23" s="1146"/>
      <c r="AY23" s="1146"/>
      <c r="AZ23" s="1146"/>
      <c r="BA23" s="1146"/>
      <c r="BB23" s="1147"/>
    </row>
    <row r="24" spans="2:54" ht="21" customHeight="1" thickBot="1">
      <c r="B24" s="1273" t="s">
        <v>37</v>
      </c>
      <c r="C24" s="1274"/>
      <c r="D24" s="1239" t="s">
        <v>29</v>
      </c>
      <c r="E24" s="1278"/>
      <c r="F24" s="1278"/>
      <c r="G24" s="1278"/>
      <c r="H24" s="1278"/>
      <c r="I24" s="1278"/>
      <c r="J24" s="1278"/>
      <c r="K24" s="1278"/>
      <c r="L24" s="1278"/>
      <c r="M24" s="1278"/>
      <c r="N24" s="1278"/>
      <c r="O24" s="1241"/>
      <c r="P24" s="133">
        <v>32</v>
      </c>
      <c r="Q24" s="1206">
        <f>VLOOKUP(P24,'2o HT'!$A$1:$AQ$5227,34,FALSE)</f>
        <v>0</v>
      </c>
      <c r="R24" s="1206"/>
      <c r="S24" s="1206"/>
      <c r="T24" s="1206"/>
      <c r="U24" s="1206"/>
      <c r="V24" s="1206"/>
      <c r="W24" s="1206"/>
      <c r="X24" s="1206"/>
      <c r="Y24" s="1206"/>
      <c r="Z24" s="1206"/>
      <c r="AA24" s="1207"/>
      <c r="AB24" s="1140"/>
      <c r="AC24" s="1141"/>
      <c r="AD24" s="1148" t="s">
        <v>137</v>
      </c>
      <c r="AE24" s="1149"/>
      <c r="AF24" s="1149"/>
      <c r="AG24" s="1149"/>
      <c r="AH24" s="1149"/>
      <c r="AI24" s="1149"/>
      <c r="AJ24" s="1149"/>
      <c r="AK24" s="1149"/>
      <c r="AL24" s="1149"/>
      <c r="AM24" s="1149"/>
      <c r="AN24" s="1149"/>
      <c r="AO24" s="1149"/>
      <c r="AP24" s="1149"/>
      <c r="AQ24" s="1150"/>
      <c r="AR24" s="220">
        <v>56</v>
      </c>
      <c r="AS24" s="1142">
        <f>IF(+AS21-AS22-AS23&gt;0,+AS21-AS22-AS23,0)</f>
        <v>0</v>
      </c>
      <c r="AT24" s="1143"/>
      <c r="AU24" s="1143"/>
      <c r="AV24" s="1143"/>
      <c r="AW24" s="1143"/>
      <c r="AX24" s="1143"/>
      <c r="AY24" s="1143"/>
      <c r="AZ24" s="1143"/>
      <c r="BA24" s="1143"/>
      <c r="BB24" s="1144"/>
    </row>
    <row r="25" spans="2:54" ht="21" customHeight="1" thickTop="1">
      <c r="B25" s="1247"/>
      <c r="C25" s="1248"/>
      <c r="D25" s="1242" t="s">
        <v>38</v>
      </c>
      <c r="E25" s="1243"/>
      <c r="F25" s="1243"/>
      <c r="G25" s="1243"/>
      <c r="H25" s="1243"/>
      <c r="I25" s="1243"/>
      <c r="J25" s="1243"/>
      <c r="K25" s="1243"/>
      <c r="L25" s="1243"/>
      <c r="M25" s="1243"/>
      <c r="N25" s="1243"/>
      <c r="O25" s="1244"/>
      <c r="P25" s="165">
        <v>33</v>
      </c>
      <c r="Q25" s="1205">
        <f>VLOOKUP(P25,'2o HT'!$A$1:$AQ$5227,34,FALSE)</f>
        <v>0</v>
      </c>
      <c r="R25" s="1166"/>
      <c r="S25" s="1166"/>
      <c r="T25" s="1166"/>
      <c r="U25" s="1166"/>
      <c r="V25" s="1166"/>
      <c r="W25" s="1166"/>
      <c r="X25" s="1166"/>
      <c r="Y25" s="1166"/>
      <c r="Z25" s="1166"/>
      <c r="AA25" s="1167"/>
      <c r="AB25" s="1245" t="s">
        <v>54</v>
      </c>
      <c r="AC25" s="1301"/>
      <c r="AD25" s="1275" t="s">
        <v>138</v>
      </c>
      <c r="AE25" s="1276"/>
      <c r="AF25" s="1276"/>
      <c r="AG25" s="1276"/>
      <c r="AH25" s="1276"/>
      <c r="AI25" s="1276"/>
      <c r="AJ25" s="1276"/>
      <c r="AK25" s="1276"/>
      <c r="AL25" s="1276"/>
      <c r="AM25" s="1276"/>
      <c r="AN25" s="1276"/>
      <c r="AO25" s="1276"/>
      <c r="AP25" s="1276"/>
      <c r="AQ25" s="1277"/>
      <c r="AR25" s="211">
        <v>57</v>
      </c>
      <c r="AS25" s="1272">
        <f>VLOOKUP(AR25,'2o HT'!A1:AR5091,34,FALSE)</f>
        <v>0</v>
      </c>
      <c r="AT25" s="1211"/>
      <c r="AU25" s="1211"/>
      <c r="AV25" s="1211"/>
      <c r="AW25" s="1211"/>
      <c r="AX25" s="1211"/>
      <c r="AY25" s="1211"/>
      <c r="AZ25" s="1211"/>
      <c r="BA25" s="1211"/>
      <c r="BB25" s="1212"/>
    </row>
    <row r="26" spans="2:54" ht="21" customHeight="1" thickBot="1">
      <c r="B26" s="1249"/>
      <c r="C26" s="1250"/>
      <c r="D26" s="1279" t="s">
        <v>135</v>
      </c>
      <c r="E26" s="1280"/>
      <c r="F26" s="1280"/>
      <c r="G26" s="1280"/>
      <c r="H26" s="1280"/>
      <c r="I26" s="1280"/>
      <c r="J26" s="1280"/>
      <c r="K26" s="1280"/>
      <c r="L26" s="1280"/>
      <c r="M26" s="1280"/>
      <c r="N26" s="1280"/>
      <c r="O26" s="1281"/>
      <c r="P26" s="134">
        <v>34</v>
      </c>
      <c r="Q26" s="1143">
        <f>+Q24-Q25</f>
        <v>0</v>
      </c>
      <c r="R26" s="1143"/>
      <c r="S26" s="1143"/>
      <c r="T26" s="1143"/>
      <c r="U26" s="1143"/>
      <c r="V26" s="1143"/>
      <c r="W26" s="1143"/>
      <c r="X26" s="1143"/>
      <c r="Y26" s="1143"/>
      <c r="Z26" s="1143"/>
      <c r="AA26" s="1144"/>
      <c r="AB26" s="1247"/>
      <c r="AC26" s="1302"/>
      <c r="AD26" s="1159" t="s">
        <v>50</v>
      </c>
      <c r="AE26" s="1160"/>
      <c r="AF26" s="1160"/>
      <c r="AG26" s="1160"/>
      <c r="AH26" s="1160"/>
      <c r="AI26" s="1160"/>
      <c r="AJ26" s="1160"/>
      <c r="AK26" s="1160"/>
      <c r="AL26" s="1160"/>
      <c r="AM26" s="1160"/>
      <c r="AN26" s="1160"/>
      <c r="AO26" s="1160"/>
      <c r="AP26" s="1160"/>
      <c r="AQ26" s="1161"/>
      <c r="AR26" s="212">
        <v>58</v>
      </c>
      <c r="AS26" s="1259">
        <f>VLOOKUP(AR26,'2o HT'!A1:AR5091,34,FALSE)</f>
        <v>0</v>
      </c>
      <c r="AT26" s="1206"/>
      <c r="AU26" s="1206"/>
      <c r="AV26" s="1206"/>
      <c r="AW26" s="1206"/>
      <c r="AX26" s="1206"/>
      <c r="AY26" s="1206"/>
      <c r="AZ26" s="1206"/>
      <c r="BA26" s="1206"/>
      <c r="BB26" s="1260"/>
    </row>
    <row r="27" spans="2:54" ht="21" customHeight="1" thickTop="1">
      <c r="B27" s="1245" t="s">
        <v>44</v>
      </c>
      <c r="C27" s="1246"/>
      <c r="D27" s="1287" t="s">
        <v>39</v>
      </c>
      <c r="E27" s="1288"/>
      <c r="F27" s="1288"/>
      <c r="G27" s="1288"/>
      <c r="H27" s="1288"/>
      <c r="I27" s="1288"/>
      <c r="J27" s="1288"/>
      <c r="K27" s="1288"/>
      <c r="L27" s="1288"/>
      <c r="M27" s="1288"/>
      <c r="N27" s="1288"/>
      <c r="O27" s="1289"/>
      <c r="P27" s="165">
        <v>35</v>
      </c>
      <c r="Q27" s="1165">
        <f>VLOOKUP(P27,'2o HT'!$A$1:$AQ$5227,34,FALSE)</f>
        <v>0</v>
      </c>
      <c r="R27" s="1166"/>
      <c r="S27" s="1166"/>
      <c r="T27" s="1166"/>
      <c r="U27" s="1166"/>
      <c r="V27" s="1166"/>
      <c r="W27" s="1166"/>
      <c r="X27" s="1166"/>
      <c r="Y27" s="1166"/>
      <c r="Z27" s="1166"/>
      <c r="AA27" s="1167"/>
      <c r="AB27" s="1247"/>
      <c r="AC27" s="1302"/>
      <c r="AD27" s="1266" t="s">
        <v>139</v>
      </c>
      <c r="AE27" s="1267"/>
      <c r="AF27" s="1267"/>
      <c r="AG27" s="1267"/>
      <c r="AH27" s="1267"/>
      <c r="AI27" s="1267"/>
      <c r="AJ27" s="1267"/>
      <c r="AK27" s="1267"/>
      <c r="AL27" s="1267"/>
      <c r="AM27" s="1267"/>
      <c r="AN27" s="1267"/>
      <c r="AO27" s="1267"/>
      <c r="AP27" s="1267"/>
      <c r="AQ27" s="1268"/>
      <c r="AR27" s="221">
        <v>59</v>
      </c>
      <c r="AS27" s="1264">
        <f>+AS25-AS26</f>
        <v>0</v>
      </c>
      <c r="AT27" s="1218"/>
      <c r="AU27" s="1218"/>
      <c r="AV27" s="1218"/>
      <c r="AW27" s="1218"/>
      <c r="AX27" s="1218"/>
      <c r="AY27" s="1218"/>
      <c r="AZ27" s="1218"/>
      <c r="BA27" s="1218"/>
      <c r="BB27" s="1265"/>
    </row>
    <row r="28" spans="2:54" ht="21" customHeight="1">
      <c r="B28" s="1247"/>
      <c r="C28" s="1248"/>
      <c r="D28" s="1239" t="s">
        <v>40</v>
      </c>
      <c r="E28" s="1240"/>
      <c r="F28" s="1240"/>
      <c r="G28" s="1240"/>
      <c r="H28" s="1240"/>
      <c r="I28" s="1240"/>
      <c r="J28" s="1240"/>
      <c r="K28" s="1240"/>
      <c r="L28" s="1240"/>
      <c r="M28" s="1240"/>
      <c r="N28" s="1240"/>
      <c r="O28" s="1241"/>
      <c r="P28" s="133">
        <v>36</v>
      </c>
      <c r="Q28" s="1206">
        <f>VLOOKUP(P28,'2o HT'!$A$1:$AQ$5227,34,FALSE)</f>
        <v>0</v>
      </c>
      <c r="R28" s="1206"/>
      <c r="S28" s="1206"/>
      <c r="T28" s="1206"/>
      <c r="U28" s="1206"/>
      <c r="V28" s="1206"/>
      <c r="W28" s="1206"/>
      <c r="X28" s="1206"/>
      <c r="Y28" s="1206"/>
      <c r="Z28" s="1206"/>
      <c r="AA28" s="1207"/>
      <c r="AB28" s="1247"/>
      <c r="AC28" s="1302"/>
      <c r="AD28" s="1269" t="s">
        <v>51</v>
      </c>
      <c r="AE28" s="1270"/>
      <c r="AF28" s="1270"/>
      <c r="AG28" s="1270"/>
      <c r="AH28" s="1270"/>
      <c r="AI28" s="1270"/>
      <c r="AJ28" s="1270"/>
      <c r="AK28" s="1270"/>
      <c r="AL28" s="1270"/>
      <c r="AM28" s="1270"/>
      <c r="AN28" s="1270"/>
      <c r="AO28" s="1270"/>
      <c r="AP28" s="1270"/>
      <c r="AQ28" s="1271"/>
      <c r="AR28" s="213">
        <v>60</v>
      </c>
      <c r="AS28" s="1261">
        <f>VLOOKUP(AR28,'2o HT'!A1:AR5091,34,FALSE)</f>
        <v>0</v>
      </c>
      <c r="AT28" s="1262"/>
      <c r="AU28" s="1262"/>
      <c r="AV28" s="1262"/>
      <c r="AW28" s="1262"/>
      <c r="AX28" s="1262"/>
      <c r="AY28" s="1262"/>
      <c r="AZ28" s="1262"/>
      <c r="BA28" s="1262"/>
      <c r="BB28" s="1263"/>
    </row>
    <row r="29" spans="2:54" ht="21" customHeight="1">
      <c r="B29" s="1247"/>
      <c r="C29" s="1248"/>
      <c r="D29" s="1242" t="s">
        <v>41</v>
      </c>
      <c r="E29" s="1243"/>
      <c r="F29" s="1243"/>
      <c r="G29" s="1243"/>
      <c r="H29" s="1243"/>
      <c r="I29" s="1243"/>
      <c r="J29" s="1243"/>
      <c r="K29" s="1243"/>
      <c r="L29" s="1243"/>
      <c r="M29" s="1243"/>
      <c r="N29" s="1243"/>
      <c r="O29" s="1244"/>
      <c r="P29" s="166">
        <v>37</v>
      </c>
      <c r="Q29" s="1205">
        <f>VLOOKUP(P29,'2o HT'!$A$1:$AQ$5227,34,FALSE)</f>
        <v>0</v>
      </c>
      <c r="R29" s="1166"/>
      <c r="S29" s="1166"/>
      <c r="T29" s="1166"/>
      <c r="U29" s="1166"/>
      <c r="V29" s="1166"/>
      <c r="W29" s="1166"/>
      <c r="X29" s="1166"/>
      <c r="Y29" s="1166"/>
      <c r="Z29" s="1166"/>
      <c r="AA29" s="1167"/>
      <c r="AB29" s="1247"/>
      <c r="AC29" s="1302"/>
      <c r="AD29" s="1162" t="s">
        <v>30</v>
      </c>
      <c r="AE29" s="1163"/>
      <c r="AF29" s="1163"/>
      <c r="AG29" s="1163"/>
      <c r="AH29" s="1163"/>
      <c r="AI29" s="1163"/>
      <c r="AJ29" s="1163"/>
      <c r="AK29" s="1163"/>
      <c r="AL29" s="1163"/>
      <c r="AM29" s="1163"/>
      <c r="AN29" s="1163"/>
      <c r="AO29" s="1163"/>
      <c r="AP29" s="1163"/>
      <c r="AQ29" s="1164"/>
      <c r="AR29" s="211">
        <v>61</v>
      </c>
      <c r="AS29" s="1145">
        <f>VLOOKUP(AR29,'2o HT'!A1:AR5091,34,FALSE)</f>
        <v>0</v>
      </c>
      <c r="AT29" s="1146"/>
      <c r="AU29" s="1146"/>
      <c r="AV29" s="1146"/>
      <c r="AW29" s="1146"/>
      <c r="AX29" s="1146"/>
      <c r="AY29" s="1146"/>
      <c r="AZ29" s="1146"/>
      <c r="BA29" s="1146"/>
      <c r="BB29" s="1147"/>
    </row>
    <row r="30" spans="2:54" ht="21" customHeight="1">
      <c r="B30" s="1247"/>
      <c r="C30" s="1248"/>
      <c r="D30" s="1239" t="s">
        <v>42</v>
      </c>
      <c r="E30" s="1240"/>
      <c r="F30" s="1240"/>
      <c r="G30" s="1240"/>
      <c r="H30" s="1240"/>
      <c r="I30" s="1240"/>
      <c r="J30" s="1240"/>
      <c r="K30" s="1240"/>
      <c r="L30" s="1240"/>
      <c r="M30" s="1240"/>
      <c r="N30" s="1240"/>
      <c r="O30" s="1241"/>
      <c r="P30" s="133">
        <v>38</v>
      </c>
      <c r="Q30" s="1206">
        <f>VLOOKUP(P30,'2o HT'!$A$1:$AQ$5227,34,FALSE)</f>
        <v>0</v>
      </c>
      <c r="R30" s="1206"/>
      <c r="S30" s="1206"/>
      <c r="T30" s="1206"/>
      <c r="U30" s="1206"/>
      <c r="V30" s="1206"/>
      <c r="W30" s="1206"/>
      <c r="X30" s="1206"/>
      <c r="Y30" s="1206"/>
      <c r="Z30" s="1206"/>
      <c r="AA30" s="1207"/>
      <c r="AB30" s="1247"/>
      <c r="AC30" s="1302"/>
      <c r="AD30" s="1309" t="s">
        <v>140</v>
      </c>
      <c r="AE30" s="1310"/>
      <c r="AF30" s="1310"/>
      <c r="AG30" s="1310"/>
      <c r="AH30" s="1310"/>
      <c r="AI30" s="1310"/>
      <c r="AJ30" s="1310"/>
      <c r="AK30" s="1310"/>
      <c r="AL30" s="1310"/>
      <c r="AM30" s="1310"/>
      <c r="AN30" s="1310"/>
      <c r="AO30" s="1310"/>
      <c r="AP30" s="1310"/>
      <c r="AQ30" s="1311"/>
      <c r="AR30" s="214">
        <v>62</v>
      </c>
      <c r="AS30" s="1293">
        <f>SUM(AS27:BB29)</f>
        <v>0</v>
      </c>
      <c r="AT30" s="1294"/>
      <c r="AU30" s="1294"/>
      <c r="AV30" s="1294"/>
      <c r="AW30" s="1294"/>
      <c r="AX30" s="1294"/>
      <c r="AY30" s="1294"/>
      <c r="AZ30" s="1294"/>
      <c r="BA30" s="1294"/>
      <c r="BB30" s="1295"/>
    </row>
    <row r="31" spans="2:54" ht="21" customHeight="1">
      <c r="B31" s="1247"/>
      <c r="C31" s="1248"/>
      <c r="D31" s="1282" t="s">
        <v>128</v>
      </c>
      <c r="E31" s="1243"/>
      <c r="F31" s="1243"/>
      <c r="G31" s="1243"/>
      <c r="H31" s="1243"/>
      <c r="I31" s="1243"/>
      <c r="J31" s="1243"/>
      <c r="K31" s="1243"/>
      <c r="L31" s="1243"/>
      <c r="M31" s="1243"/>
      <c r="N31" s="1243"/>
      <c r="O31" s="1244"/>
      <c r="P31" s="167">
        <v>39</v>
      </c>
      <c r="Q31" s="1218">
        <f>SUM(Q27:AA30)</f>
        <v>0</v>
      </c>
      <c r="R31" s="1218"/>
      <c r="S31" s="1218"/>
      <c r="T31" s="1218"/>
      <c r="U31" s="1218"/>
      <c r="V31" s="1218"/>
      <c r="W31" s="1218"/>
      <c r="X31" s="1218"/>
      <c r="Y31" s="1218"/>
      <c r="Z31" s="1218"/>
      <c r="AA31" s="1265"/>
      <c r="AB31" s="1247"/>
      <c r="AC31" s="1302"/>
      <c r="AD31" s="1162" t="s">
        <v>141</v>
      </c>
      <c r="AE31" s="1163"/>
      <c r="AF31" s="1163"/>
      <c r="AG31" s="1163"/>
      <c r="AH31" s="1163"/>
      <c r="AI31" s="1163"/>
      <c r="AJ31" s="1163"/>
      <c r="AK31" s="1163"/>
      <c r="AL31" s="1163"/>
      <c r="AM31" s="1163"/>
      <c r="AN31" s="1163"/>
      <c r="AO31" s="1163"/>
      <c r="AP31" s="1163"/>
      <c r="AQ31" s="1164"/>
      <c r="AR31" s="222">
        <v>63</v>
      </c>
      <c r="AS31" s="1145">
        <f>VLOOKUP(AR31,'2o HT'!A3:AR5093,34,FALSE)</f>
        <v>0</v>
      </c>
      <c r="AT31" s="1146"/>
      <c r="AU31" s="1146"/>
      <c r="AV31" s="1146"/>
      <c r="AW31" s="1146"/>
      <c r="AX31" s="1146"/>
      <c r="AY31" s="1146"/>
      <c r="AZ31" s="1146"/>
      <c r="BA31" s="1146"/>
      <c r="BB31" s="1147"/>
    </row>
    <row r="32" spans="2:54" ht="21" customHeight="1">
      <c r="B32" s="1247"/>
      <c r="C32" s="1248"/>
      <c r="D32" s="1239" t="s">
        <v>43</v>
      </c>
      <c r="E32" s="1240"/>
      <c r="F32" s="1240"/>
      <c r="G32" s="1240"/>
      <c r="H32" s="1240"/>
      <c r="I32" s="1240"/>
      <c r="J32" s="1240"/>
      <c r="K32" s="1240"/>
      <c r="L32" s="1240"/>
      <c r="M32" s="1240"/>
      <c r="N32" s="1240"/>
      <c r="O32" s="1241"/>
      <c r="P32" s="133">
        <v>40</v>
      </c>
      <c r="Q32" s="1206">
        <f>VLOOKUP(P32,'2o HT'!$A$1:$AQ$5227,34,FALSE)</f>
        <v>0</v>
      </c>
      <c r="R32" s="1206"/>
      <c r="S32" s="1206"/>
      <c r="T32" s="1206"/>
      <c r="U32" s="1206"/>
      <c r="V32" s="1206"/>
      <c r="W32" s="1206"/>
      <c r="X32" s="1206"/>
      <c r="Y32" s="1206"/>
      <c r="Z32" s="1206"/>
      <c r="AA32" s="1207"/>
      <c r="AB32" s="1247"/>
      <c r="AC32" s="1302"/>
      <c r="AD32" s="1269" t="s">
        <v>142</v>
      </c>
      <c r="AE32" s="1270"/>
      <c r="AF32" s="1270"/>
      <c r="AG32" s="1270"/>
      <c r="AH32" s="1270"/>
      <c r="AI32" s="1270"/>
      <c r="AJ32" s="1270"/>
      <c r="AK32" s="1270"/>
      <c r="AL32" s="1270"/>
      <c r="AM32" s="1270"/>
      <c r="AN32" s="1270"/>
      <c r="AO32" s="1270"/>
      <c r="AP32" s="1270"/>
      <c r="AQ32" s="1271"/>
      <c r="AR32" s="213">
        <v>64</v>
      </c>
      <c r="AS32" s="1261">
        <f>VLOOKUP(AR32,'2o HT'!A5:AR5095,34,FALSE)</f>
        <v>0</v>
      </c>
      <c r="AT32" s="1262"/>
      <c r="AU32" s="1262"/>
      <c r="AV32" s="1262"/>
      <c r="AW32" s="1262"/>
      <c r="AX32" s="1262"/>
      <c r="AY32" s="1262"/>
      <c r="AZ32" s="1262"/>
      <c r="BA32" s="1262"/>
      <c r="BB32" s="1263"/>
    </row>
    <row r="33" spans="2:54" ht="21" customHeight="1" thickBot="1">
      <c r="B33" s="1249"/>
      <c r="C33" s="1250"/>
      <c r="D33" s="1230" t="s">
        <v>129</v>
      </c>
      <c r="E33" s="1231"/>
      <c r="F33" s="1231"/>
      <c r="G33" s="1231"/>
      <c r="H33" s="1231"/>
      <c r="I33" s="1231"/>
      <c r="J33" s="1231"/>
      <c r="K33" s="1231"/>
      <c r="L33" s="1231"/>
      <c r="M33" s="1231"/>
      <c r="N33" s="1231"/>
      <c r="O33" s="1232"/>
      <c r="P33" s="168">
        <v>41</v>
      </c>
      <c r="Q33" s="1213">
        <f>+Q31-Q32</f>
        <v>0</v>
      </c>
      <c r="R33" s="1213"/>
      <c r="S33" s="1213"/>
      <c r="T33" s="1213"/>
      <c r="U33" s="1213"/>
      <c r="V33" s="1213"/>
      <c r="W33" s="1213"/>
      <c r="X33" s="1213"/>
      <c r="Y33" s="1213"/>
      <c r="Z33" s="1213"/>
      <c r="AA33" s="1214"/>
      <c r="AB33" s="1247"/>
      <c r="AC33" s="1302"/>
      <c r="AD33" s="1162" t="s">
        <v>143</v>
      </c>
      <c r="AE33" s="1163"/>
      <c r="AF33" s="1163"/>
      <c r="AG33" s="1163"/>
      <c r="AH33" s="1163"/>
      <c r="AI33" s="1163"/>
      <c r="AJ33" s="1163"/>
      <c r="AK33" s="1163"/>
      <c r="AL33" s="1163"/>
      <c r="AM33" s="1163"/>
      <c r="AN33" s="1163"/>
      <c r="AO33" s="1163"/>
      <c r="AP33" s="1163"/>
      <c r="AQ33" s="1164"/>
      <c r="AR33" s="211">
        <v>65</v>
      </c>
      <c r="AS33" s="1145">
        <f>VLOOKUP(AR33,'2o HT'!A5:AR5095,34,FALSE)</f>
        <v>0</v>
      </c>
      <c r="AT33" s="1146"/>
      <c r="AU33" s="1146"/>
      <c r="AV33" s="1146"/>
      <c r="AW33" s="1146"/>
      <c r="AX33" s="1146"/>
      <c r="AY33" s="1146"/>
      <c r="AZ33" s="1146"/>
      <c r="BA33" s="1146"/>
      <c r="BB33" s="1147"/>
    </row>
    <row r="34" spans="2:54" ht="21" customHeight="1" thickTop="1">
      <c r="B34" s="1245" t="s">
        <v>8</v>
      </c>
      <c r="C34" s="1246"/>
      <c r="D34" s="1256" t="s">
        <v>45</v>
      </c>
      <c r="E34" s="1257"/>
      <c r="F34" s="1257"/>
      <c r="G34" s="1257"/>
      <c r="H34" s="1257"/>
      <c r="I34" s="1257"/>
      <c r="J34" s="1257"/>
      <c r="K34" s="1257"/>
      <c r="L34" s="1257"/>
      <c r="M34" s="1257"/>
      <c r="N34" s="1257"/>
      <c r="O34" s="1258"/>
      <c r="P34" s="133">
        <v>42</v>
      </c>
      <c r="Q34" s="1206">
        <f>VLOOKUP(P34,'2o HT'!$A$1:$AQ$5227,34,FALSE)</f>
        <v>0</v>
      </c>
      <c r="R34" s="1206"/>
      <c r="S34" s="1206"/>
      <c r="T34" s="1206"/>
      <c r="U34" s="1206"/>
      <c r="V34" s="1206"/>
      <c r="W34" s="1206"/>
      <c r="X34" s="1206"/>
      <c r="Y34" s="1206"/>
      <c r="Z34" s="1206"/>
      <c r="AA34" s="1207"/>
      <c r="AB34" s="1247"/>
      <c r="AC34" s="1302"/>
      <c r="AD34" s="1269" t="s">
        <v>389</v>
      </c>
      <c r="AE34" s="1270"/>
      <c r="AF34" s="1270"/>
      <c r="AG34" s="1270"/>
      <c r="AH34" s="1270"/>
      <c r="AI34" s="1270"/>
      <c r="AJ34" s="1270"/>
      <c r="AK34" s="1270"/>
      <c r="AL34" s="1270"/>
      <c r="AM34" s="1270"/>
      <c r="AN34" s="1270"/>
      <c r="AO34" s="1270"/>
      <c r="AP34" s="1270"/>
      <c r="AQ34" s="1271"/>
      <c r="AR34" s="213">
        <v>66</v>
      </c>
      <c r="AS34" s="1261">
        <f>VLOOKUP(AR34,'2o HT'!A7:AR5097,34,FALSE)</f>
        <v>0</v>
      </c>
      <c r="AT34" s="1262"/>
      <c r="AU34" s="1262"/>
      <c r="AV34" s="1262"/>
      <c r="AW34" s="1262"/>
      <c r="AX34" s="1262"/>
      <c r="AY34" s="1262"/>
      <c r="AZ34" s="1262"/>
      <c r="BA34" s="1262"/>
      <c r="BB34" s="1263"/>
    </row>
    <row r="35" spans="2:54" ht="21" customHeight="1">
      <c r="B35" s="1247"/>
      <c r="C35" s="1248"/>
      <c r="D35" s="1242" t="s">
        <v>46</v>
      </c>
      <c r="E35" s="1243"/>
      <c r="F35" s="1243"/>
      <c r="G35" s="1243"/>
      <c r="H35" s="1243"/>
      <c r="I35" s="1243"/>
      <c r="J35" s="1243"/>
      <c r="K35" s="1243"/>
      <c r="L35" s="1243"/>
      <c r="M35" s="1243"/>
      <c r="N35" s="1243"/>
      <c r="O35" s="1244"/>
      <c r="P35" s="165">
        <v>43</v>
      </c>
      <c r="Q35" s="1205">
        <f>VLOOKUP(P35,'2o HT'!$A$1:$AQ$5227,34,FALSE)</f>
        <v>0</v>
      </c>
      <c r="R35" s="1166"/>
      <c r="S35" s="1166"/>
      <c r="T35" s="1166"/>
      <c r="U35" s="1166"/>
      <c r="V35" s="1166"/>
      <c r="W35" s="1166"/>
      <c r="X35" s="1166"/>
      <c r="Y35" s="1166"/>
      <c r="Z35" s="1166"/>
      <c r="AA35" s="1167"/>
      <c r="AB35" s="1247"/>
      <c r="AC35" s="1302"/>
      <c r="AD35" s="1266" t="s">
        <v>144</v>
      </c>
      <c r="AE35" s="1267"/>
      <c r="AF35" s="1267"/>
      <c r="AG35" s="1267"/>
      <c r="AH35" s="1267"/>
      <c r="AI35" s="1267"/>
      <c r="AJ35" s="1267"/>
      <c r="AK35" s="1267"/>
      <c r="AL35" s="1267"/>
      <c r="AM35" s="1267"/>
      <c r="AN35" s="1267"/>
      <c r="AO35" s="1267"/>
      <c r="AP35" s="1267"/>
      <c r="AQ35" s="1268"/>
      <c r="AR35" s="215">
        <v>67</v>
      </c>
      <c r="AS35" s="1264">
        <f>IF(AS30+AS34-AS31-AS32-AS33&gt;0,AS30+AS34-AS31-AS32-AS33,0)</f>
        <v>0</v>
      </c>
      <c r="AT35" s="1218"/>
      <c r="AU35" s="1218"/>
      <c r="AV35" s="1218"/>
      <c r="AW35" s="1218"/>
      <c r="AX35" s="1218"/>
      <c r="AY35" s="1218"/>
      <c r="AZ35" s="1218"/>
      <c r="BA35" s="1218"/>
      <c r="BB35" s="1265"/>
    </row>
    <row r="36" spans="2:54" ht="21" customHeight="1" thickBot="1">
      <c r="B36" s="1249"/>
      <c r="C36" s="1250"/>
      <c r="D36" s="1303" t="s">
        <v>130</v>
      </c>
      <c r="E36" s="1304"/>
      <c r="F36" s="1304"/>
      <c r="G36" s="1304"/>
      <c r="H36" s="1304"/>
      <c r="I36" s="1304"/>
      <c r="J36" s="1304"/>
      <c r="K36" s="1304"/>
      <c r="L36" s="1304"/>
      <c r="M36" s="1304"/>
      <c r="N36" s="1304"/>
      <c r="O36" s="1305"/>
      <c r="P36" s="134">
        <v>44</v>
      </c>
      <c r="Q36" s="1206">
        <f>VLOOKUP(P36,'2o HT'!$A$1:$AQ$5227,34,FALSE)</f>
        <v>0</v>
      </c>
      <c r="R36" s="1206"/>
      <c r="S36" s="1206"/>
      <c r="T36" s="1206"/>
      <c r="U36" s="1206"/>
      <c r="V36" s="1206"/>
      <c r="W36" s="1206"/>
      <c r="X36" s="1206"/>
      <c r="Y36" s="1206"/>
      <c r="Z36" s="1206"/>
      <c r="AA36" s="1207"/>
      <c r="AB36" s="1247"/>
      <c r="AC36" s="1302"/>
      <c r="AD36" s="1269" t="s">
        <v>52</v>
      </c>
      <c r="AE36" s="1270"/>
      <c r="AF36" s="1270"/>
      <c r="AG36" s="1270"/>
      <c r="AH36" s="1270"/>
      <c r="AI36" s="1270"/>
      <c r="AJ36" s="1270"/>
      <c r="AK36" s="1270"/>
      <c r="AL36" s="1270"/>
      <c r="AM36" s="1270"/>
      <c r="AN36" s="1270"/>
      <c r="AO36" s="1270"/>
      <c r="AP36" s="1270"/>
      <c r="AQ36" s="1271"/>
      <c r="AR36" s="223">
        <v>68</v>
      </c>
      <c r="AS36" s="1261">
        <f>VLOOKUP(AR36,'2o HT'!A9:AR5099,34,FALSE)</f>
        <v>0</v>
      </c>
      <c r="AT36" s="1262"/>
      <c r="AU36" s="1262"/>
      <c r="AV36" s="1262"/>
      <c r="AW36" s="1262"/>
      <c r="AX36" s="1262"/>
      <c r="AY36" s="1262"/>
      <c r="AZ36" s="1262"/>
      <c r="BA36" s="1262"/>
      <c r="BB36" s="1263"/>
    </row>
    <row r="37" spans="2:54" ht="21" customHeight="1" thickTop="1">
      <c r="B37" s="1245" t="s">
        <v>48</v>
      </c>
      <c r="C37" s="1246"/>
      <c r="D37" s="1227" t="s">
        <v>131</v>
      </c>
      <c r="E37" s="1228"/>
      <c r="F37" s="1228"/>
      <c r="G37" s="1228"/>
      <c r="H37" s="1228"/>
      <c r="I37" s="1228"/>
      <c r="J37" s="1228"/>
      <c r="K37" s="1228"/>
      <c r="L37" s="1228"/>
      <c r="M37" s="1228"/>
      <c r="N37" s="1228"/>
      <c r="O37" s="1229"/>
      <c r="P37" s="169">
        <v>45</v>
      </c>
      <c r="Q37" s="1211">
        <f>IF(Q33-Q36&gt;0,Q33-Q36,0)</f>
        <v>0</v>
      </c>
      <c r="R37" s="1211"/>
      <c r="S37" s="1211"/>
      <c r="T37" s="1211"/>
      <c r="U37" s="1211"/>
      <c r="V37" s="1211"/>
      <c r="W37" s="1211"/>
      <c r="X37" s="1211"/>
      <c r="Y37" s="1211"/>
      <c r="Z37" s="1211"/>
      <c r="AA37" s="1212"/>
      <c r="AB37" s="1247"/>
      <c r="AC37" s="1302"/>
      <c r="AD37" s="1325" t="s">
        <v>146</v>
      </c>
      <c r="AE37" s="1326"/>
      <c r="AF37" s="1326"/>
      <c r="AG37" s="1326"/>
      <c r="AH37" s="1326"/>
      <c r="AI37" s="1326"/>
      <c r="AJ37" s="1326"/>
      <c r="AK37" s="1326"/>
      <c r="AL37" s="1326"/>
      <c r="AM37" s="1326"/>
      <c r="AN37" s="1326"/>
      <c r="AO37" s="1326"/>
      <c r="AP37" s="1326"/>
      <c r="AQ37" s="1327"/>
      <c r="AR37" s="215">
        <v>69</v>
      </c>
      <c r="AS37" s="1264">
        <f>IF(AS30+AS34+AS36-AS31-AS32-AS33&gt;0,AS30+AS34+AS36-AS31-AS32-AS33,0)</f>
        <v>0</v>
      </c>
      <c r="AT37" s="1218"/>
      <c r="AU37" s="1218"/>
      <c r="AV37" s="1218"/>
      <c r="AW37" s="1218"/>
      <c r="AX37" s="1218"/>
      <c r="AY37" s="1218"/>
      <c r="AZ37" s="1218"/>
      <c r="BA37" s="1218"/>
      <c r="BB37" s="1265"/>
    </row>
    <row r="38" spans="2:54" ht="21" customHeight="1" thickBot="1">
      <c r="B38" s="1247"/>
      <c r="C38" s="1248"/>
      <c r="D38" s="1296" t="s">
        <v>132</v>
      </c>
      <c r="E38" s="1297"/>
      <c r="F38" s="1297"/>
      <c r="G38" s="1297"/>
      <c r="H38" s="1297"/>
      <c r="I38" s="1297"/>
      <c r="J38" s="1297"/>
      <c r="K38" s="1297"/>
      <c r="L38" s="1297"/>
      <c r="M38" s="1297"/>
      <c r="N38" s="1297"/>
      <c r="O38" s="1298"/>
      <c r="P38" s="135">
        <v>46</v>
      </c>
      <c r="Q38" s="1208">
        <f>IF((Q36-Q33)&gt;0,(Q36-Q33),0)</f>
        <v>0</v>
      </c>
      <c r="R38" s="1209"/>
      <c r="S38" s="1209"/>
      <c r="T38" s="1209"/>
      <c r="U38" s="1209"/>
      <c r="V38" s="1209"/>
      <c r="W38" s="1209"/>
      <c r="X38" s="1209"/>
      <c r="Y38" s="1209"/>
      <c r="Z38" s="1209"/>
      <c r="AA38" s="1210"/>
      <c r="AB38" s="1247"/>
      <c r="AC38" s="1302"/>
      <c r="AD38" s="1322" t="s">
        <v>145</v>
      </c>
      <c r="AE38" s="1323"/>
      <c r="AF38" s="1323"/>
      <c r="AG38" s="1323"/>
      <c r="AH38" s="1323"/>
      <c r="AI38" s="1323"/>
      <c r="AJ38" s="1323"/>
      <c r="AK38" s="1323"/>
      <c r="AL38" s="1323"/>
      <c r="AM38" s="1323"/>
      <c r="AN38" s="1323"/>
      <c r="AO38" s="1323"/>
      <c r="AP38" s="1323"/>
      <c r="AQ38" s="1324"/>
      <c r="AR38" s="224">
        <v>70</v>
      </c>
      <c r="AS38" s="1290">
        <f>IF(AS31+AS32+AS33-AS30-AS34-AS36&gt;0,AS31+AS32+AS33-AS30-AS34-AS36,0)</f>
        <v>0</v>
      </c>
      <c r="AT38" s="1291"/>
      <c r="AU38" s="1291"/>
      <c r="AV38" s="1291"/>
      <c r="AW38" s="1291"/>
      <c r="AX38" s="1291"/>
      <c r="AY38" s="1291"/>
      <c r="AZ38" s="1291"/>
      <c r="BA38" s="1291"/>
      <c r="BB38" s="1292"/>
    </row>
    <row r="39" spans="2:64" ht="21" customHeight="1" thickTop="1">
      <c r="B39" s="1247"/>
      <c r="C39" s="1248"/>
      <c r="D39" s="1255" t="s">
        <v>134</v>
      </c>
      <c r="E39" s="1299"/>
      <c r="F39" s="1299"/>
      <c r="G39" s="1299"/>
      <c r="H39" s="1299"/>
      <c r="I39" s="1299"/>
      <c r="J39" s="1299"/>
      <c r="K39" s="1299"/>
      <c r="L39" s="1299"/>
      <c r="M39" s="1299"/>
      <c r="N39" s="1299"/>
      <c r="O39" s="1300"/>
      <c r="P39" s="170">
        <v>47</v>
      </c>
      <c r="Q39" s="1205">
        <f>VLOOKUP(P39,'2o HT'!$A$1:$AQ$5227,34,FALSE)</f>
        <v>0</v>
      </c>
      <c r="R39" s="1166"/>
      <c r="S39" s="1166"/>
      <c r="T39" s="1166"/>
      <c r="U39" s="1166"/>
      <c r="V39" s="1166"/>
      <c r="W39" s="1166"/>
      <c r="X39" s="1166"/>
      <c r="Y39" s="1166"/>
      <c r="Z39" s="1166"/>
      <c r="AA39" s="1167"/>
      <c r="AB39" s="1245" t="s">
        <v>112</v>
      </c>
      <c r="AC39" s="1301"/>
      <c r="AD39" s="1215" t="s">
        <v>53</v>
      </c>
      <c r="AE39" s="1216"/>
      <c r="AF39" s="1216"/>
      <c r="AG39" s="1216"/>
      <c r="AH39" s="1216"/>
      <c r="AI39" s="1216"/>
      <c r="AJ39" s="1216"/>
      <c r="AK39" s="1216"/>
      <c r="AL39" s="1216"/>
      <c r="AM39" s="1216"/>
      <c r="AN39" s="1216"/>
      <c r="AO39" s="1216"/>
      <c r="AP39" s="1216"/>
      <c r="AQ39" s="1217"/>
      <c r="AR39" s="225">
        <v>71</v>
      </c>
      <c r="AS39" s="1218">
        <f>+AS36</f>
        <v>0</v>
      </c>
      <c r="AT39" s="1219"/>
      <c r="AU39" s="1219"/>
      <c r="AV39" s="1219"/>
      <c r="AW39" s="1219"/>
      <c r="AX39" s="1219"/>
      <c r="AY39" s="1219"/>
      <c r="AZ39" s="1219"/>
      <c r="BA39" s="1219"/>
      <c r="BB39" s="1220"/>
      <c r="BD39" s="1306"/>
      <c r="BE39" s="1306"/>
      <c r="BF39" s="1306"/>
      <c r="BG39" s="1306"/>
      <c r="BH39" s="1306"/>
      <c r="BI39" s="1306"/>
      <c r="BJ39" s="1306"/>
      <c r="BK39" s="1306"/>
      <c r="BL39" s="1306"/>
    </row>
    <row r="40" spans="2:54" ht="21" customHeight="1">
      <c r="B40" s="1247"/>
      <c r="C40" s="1248"/>
      <c r="D40" s="1334" t="s">
        <v>133</v>
      </c>
      <c r="E40" s="1240"/>
      <c r="F40" s="1240"/>
      <c r="G40" s="1240"/>
      <c r="H40" s="1240"/>
      <c r="I40" s="1240"/>
      <c r="J40" s="1240"/>
      <c r="K40" s="1240"/>
      <c r="L40" s="1240"/>
      <c r="M40" s="1240"/>
      <c r="N40" s="1240"/>
      <c r="O40" s="1241"/>
      <c r="P40" s="135">
        <v>48</v>
      </c>
      <c r="Q40" s="1209">
        <f>(+Q37-Q39)</f>
        <v>0</v>
      </c>
      <c r="R40" s="1209"/>
      <c r="S40" s="1209"/>
      <c r="T40" s="1209"/>
      <c r="U40" s="1209"/>
      <c r="V40" s="1209"/>
      <c r="W40" s="1209"/>
      <c r="X40" s="1209"/>
      <c r="Y40" s="1209"/>
      <c r="Z40" s="1209"/>
      <c r="AA40" s="1210"/>
      <c r="AB40" s="1247"/>
      <c r="AC40" s="1302"/>
      <c r="AD40" s="1224" t="s">
        <v>31</v>
      </c>
      <c r="AE40" s="1225"/>
      <c r="AF40" s="1225"/>
      <c r="AG40" s="1225"/>
      <c r="AH40" s="1225"/>
      <c r="AI40" s="1225"/>
      <c r="AJ40" s="1225"/>
      <c r="AK40" s="1225"/>
      <c r="AL40" s="1225"/>
      <c r="AM40" s="1225"/>
      <c r="AN40" s="1225"/>
      <c r="AO40" s="1225"/>
      <c r="AP40" s="1225"/>
      <c r="AQ40" s="1226"/>
      <c r="AR40" s="224">
        <v>72</v>
      </c>
      <c r="AS40" s="1294">
        <v>0</v>
      </c>
      <c r="AT40" s="1294"/>
      <c r="AU40" s="1294"/>
      <c r="AV40" s="1294"/>
      <c r="AW40" s="1294"/>
      <c r="AX40" s="1294"/>
      <c r="AY40" s="1294"/>
      <c r="AZ40" s="1294"/>
      <c r="BA40" s="1294"/>
      <c r="BB40" s="1295"/>
    </row>
    <row r="41" spans="2:54" ht="21" customHeight="1" thickBot="1">
      <c r="B41" s="1247"/>
      <c r="C41" s="1248"/>
      <c r="D41" s="1255" t="s">
        <v>47</v>
      </c>
      <c r="E41" s="1158"/>
      <c r="F41" s="1158"/>
      <c r="G41" s="1158"/>
      <c r="H41" s="1158"/>
      <c r="I41" s="1158"/>
      <c r="J41" s="1158"/>
      <c r="K41" s="1158"/>
      <c r="L41" s="1158"/>
      <c r="M41" s="1158"/>
      <c r="N41" s="1158"/>
      <c r="O41" s="1158"/>
      <c r="P41" s="165">
        <v>49</v>
      </c>
      <c r="Q41" s="1205">
        <f>VLOOKUP(P41,'2o HT'!$A$1:$AQ$5227,34,FALSE)</f>
        <v>0</v>
      </c>
      <c r="R41" s="1166"/>
      <c r="S41" s="1166"/>
      <c r="T41" s="1166"/>
      <c r="U41" s="1166"/>
      <c r="V41" s="1166"/>
      <c r="W41" s="1166"/>
      <c r="X41" s="1166"/>
      <c r="Y41" s="1166"/>
      <c r="Z41" s="1166"/>
      <c r="AA41" s="1167"/>
      <c r="AB41" s="1247"/>
      <c r="AC41" s="1302"/>
      <c r="AD41" s="1215" t="s">
        <v>32</v>
      </c>
      <c r="AE41" s="1216"/>
      <c r="AF41" s="1216"/>
      <c r="AG41" s="1216"/>
      <c r="AH41" s="1216"/>
      <c r="AI41" s="1216"/>
      <c r="AJ41" s="1216"/>
      <c r="AK41" s="1216"/>
      <c r="AL41" s="1216"/>
      <c r="AM41" s="1216"/>
      <c r="AN41" s="1216"/>
      <c r="AO41" s="1216"/>
      <c r="AP41" s="1216"/>
      <c r="AQ41" s="1217"/>
      <c r="AR41" s="221">
        <v>73</v>
      </c>
      <c r="AS41" s="1218">
        <f>IF('1o PT'!R29="S",AS37,0)</f>
        <v>0</v>
      </c>
      <c r="AT41" s="1219"/>
      <c r="AU41" s="1219"/>
      <c r="AV41" s="1219"/>
      <c r="AW41" s="1219"/>
      <c r="AX41" s="1219"/>
      <c r="AY41" s="1219"/>
      <c r="AZ41" s="1219"/>
      <c r="BA41" s="1219"/>
      <c r="BB41" s="1220"/>
    </row>
    <row r="42" spans="2:54" ht="21" customHeight="1" thickTop="1">
      <c r="B42" s="1247"/>
      <c r="C42" s="1248"/>
      <c r="D42" s="1239" t="s">
        <v>6</v>
      </c>
      <c r="E42" s="1240"/>
      <c r="F42" s="1240"/>
      <c r="G42" s="1240"/>
      <c r="H42" s="1240"/>
      <c r="I42" s="1240"/>
      <c r="J42" s="1240"/>
      <c r="K42" s="1240"/>
      <c r="L42" s="1240"/>
      <c r="M42" s="1240"/>
      <c r="N42" s="1240"/>
      <c r="O42" s="1241"/>
      <c r="P42" s="133">
        <v>50</v>
      </c>
      <c r="Q42" s="1206">
        <f>VLOOKUP(P42,'2o HT'!$A$1:$AQ$5227,34,FALSE)</f>
        <v>0</v>
      </c>
      <c r="R42" s="1206"/>
      <c r="S42" s="1206"/>
      <c r="T42" s="1206"/>
      <c r="U42" s="1206"/>
      <c r="V42" s="1206"/>
      <c r="W42" s="1206"/>
      <c r="X42" s="1206"/>
      <c r="Y42" s="1206"/>
      <c r="Z42" s="1206"/>
      <c r="AA42" s="1207"/>
      <c r="AB42" s="149"/>
      <c r="AC42" s="150"/>
      <c r="AD42" s="151"/>
      <c r="AE42" s="151"/>
      <c r="AF42" s="151"/>
      <c r="AG42" s="151"/>
      <c r="AH42" s="151"/>
      <c r="AI42" s="151"/>
      <c r="AJ42" s="151"/>
      <c r="AK42" s="151"/>
      <c r="AL42" s="151"/>
      <c r="AM42" s="151"/>
      <c r="AN42" s="151"/>
      <c r="AO42" s="151"/>
      <c r="AP42" s="151"/>
      <c r="AQ42" s="151"/>
      <c r="AR42" s="152"/>
      <c r="AS42" s="151"/>
      <c r="AT42" s="151"/>
      <c r="AU42" s="151"/>
      <c r="AV42" s="151"/>
      <c r="AW42" s="151"/>
      <c r="AX42" s="151"/>
      <c r="AY42" s="151"/>
      <c r="AZ42" s="151"/>
      <c r="BA42" s="151"/>
      <c r="BB42" s="153"/>
    </row>
    <row r="43" spans="2:54" ht="21" customHeight="1">
      <c r="B43" s="1247"/>
      <c r="C43" s="1248"/>
      <c r="D43" s="1242" t="s">
        <v>7</v>
      </c>
      <c r="E43" s="1243"/>
      <c r="F43" s="1243"/>
      <c r="G43" s="1243"/>
      <c r="H43" s="1243"/>
      <c r="I43" s="1243"/>
      <c r="J43" s="1243"/>
      <c r="K43" s="1243"/>
      <c r="L43" s="1243"/>
      <c r="M43" s="1243"/>
      <c r="N43" s="1243"/>
      <c r="O43" s="1244"/>
      <c r="P43" s="165">
        <v>51</v>
      </c>
      <c r="Q43" s="1205">
        <f>VLOOKUP(P43,'2o HT'!$A$1:$AQ$5227,34,FALSE)</f>
        <v>0</v>
      </c>
      <c r="R43" s="1166"/>
      <c r="S43" s="1166"/>
      <c r="T43" s="1166"/>
      <c r="U43" s="1166"/>
      <c r="V43" s="1166"/>
      <c r="W43" s="1166"/>
      <c r="X43" s="1166"/>
      <c r="Y43" s="1166"/>
      <c r="Z43" s="1166"/>
      <c r="AA43" s="1167"/>
      <c r="AB43" s="154"/>
      <c r="AC43" s="155"/>
      <c r="AD43" s="155"/>
      <c r="AE43" s="155"/>
      <c r="AF43" s="155"/>
      <c r="AG43" s="155"/>
      <c r="AH43" s="155"/>
      <c r="AI43" s="155"/>
      <c r="AJ43" s="155"/>
      <c r="AK43" s="155"/>
      <c r="AL43" s="155"/>
      <c r="AM43" s="155"/>
      <c r="AN43" s="155"/>
      <c r="AO43" s="155"/>
      <c r="AP43" s="155"/>
      <c r="AQ43" s="155"/>
      <c r="AR43" s="155"/>
      <c r="AS43" s="155"/>
      <c r="AT43" s="155"/>
      <c r="AU43" s="155"/>
      <c r="AV43" s="155"/>
      <c r="AW43" s="155"/>
      <c r="AX43" s="155"/>
      <c r="AY43" s="155"/>
      <c r="AZ43" s="155"/>
      <c r="BA43" s="155"/>
      <c r="BB43" s="156"/>
    </row>
    <row r="44" spans="2:54" ht="21" customHeight="1" thickBot="1">
      <c r="B44" s="1249"/>
      <c r="C44" s="1250"/>
      <c r="D44" s="1239" t="s">
        <v>136</v>
      </c>
      <c r="E44" s="1240"/>
      <c r="F44" s="1240"/>
      <c r="G44" s="1240"/>
      <c r="H44" s="1240"/>
      <c r="I44" s="1240"/>
      <c r="J44" s="1240"/>
      <c r="K44" s="1240"/>
      <c r="L44" s="1240"/>
      <c r="M44" s="1240"/>
      <c r="N44" s="1240"/>
      <c r="O44" s="1241"/>
      <c r="P44" s="131">
        <v>52</v>
      </c>
      <c r="Q44" s="1206">
        <f>IF(MAXA(Q40:AA41)&gt;0,IF(MAXA(Q40:AA41)-Q42+Q43&lt;0,0,MAXA(Q40:AA41)-Q42+Q43),0)</f>
        <v>0</v>
      </c>
      <c r="R44" s="1206"/>
      <c r="S44" s="1206"/>
      <c r="T44" s="1206"/>
      <c r="U44" s="1206"/>
      <c r="V44" s="1206"/>
      <c r="W44" s="1206"/>
      <c r="X44" s="1206"/>
      <c r="Y44" s="1206"/>
      <c r="Z44" s="1206"/>
      <c r="AA44" s="1207"/>
      <c r="AB44" s="157"/>
      <c r="AC44" s="158"/>
      <c r="AD44" s="159"/>
      <c r="AE44" s="160"/>
      <c r="AF44" s="160"/>
      <c r="AG44" s="160"/>
      <c r="AH44" s="160"/>
      <c r="AI44" s="160"/>
      <c r="AJ44" s="160"/>
      <c r="AK44" s="160"/>
      <c r="AL44" s="160"/>
      <c r="AM44" s="160"/>
      <c r="AN44" s="160"/>
      <c r="AO44" s="160"/>
      <c r="AP44" s="160"/>
      <c r="AQ44" s="160"/>
      <c r="AR44" s="158"/>
      <c r="AS44" s="161"/>
      <c r="AT44" s="161"/>
      <c r="AU44" s="161"/>
      <c r="AV44" s="161"/>
      <c r="AW44" s="161"/>
      <c r="AX44" s="161"/>
      <c r="AY44" s="161"/>
      <c r="AZ44" s="161"/>
      <c r="BA44" s="161"/>
      <c r="BB44" s="162"/>
    </row>
    <row r="45" spans="2:54" ht="13.5" customHeight="1" thickTop="1">
      <c r="B45" s="51"/>
      <c r="C45" s="61"/>
      <c r="D45" s="5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41"/>
      <c r="Q45" s="1223"/>
      <c r="R45" s="1223"/>
      <c r="S45" s="1223"/>
      <c r="T45" s="1223"/>
      <c r="U45" s="1223"/>
      <c r="V45" s="1223"/>
      <c r="W45" s="1223"/>
      <c r="X45" s="1223"/>
      <c r="Y45" s="1223"/>
      <c r="Z45" s="1223"/>
      <c r="AA45" s="1223"/>
      <c r="AB45" s="1"/>
      <c r="AC45" s="1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47"/>
      <c r="AS45" s="67"/>
      <c r="AT45" s="67"/>
      <c r="AU45" s="67"/>
      <c r="AV45" s="67"/>
      <c r="AW45" s="67"/>
      <c r="AX45" s="67"/>
      <c r="AY45" s="67"/>
      <c r="AZ45" s="67"/>
      <c r="BA45" s="67"/>
      <c r="BB45" s="68"/>
    </row>
    <row r="46" spans="2:54" ht="13.5" customHeight="1">
      <c r="B46" s="31"/>
      <c r="C46" s="32"/>
      <c r="D46" s="13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42"/>
      <c r="Q46" s="1222"/>
      <c r="R46" s="1222"/>
      <c r="S46" s="1222"/>
      <c r="T46" s="1222"/>
      <c r="U46" s="1222"/>
      <c r="V46" s="1222"/>
      <c r="W46" s="1222"/>
      <c r="X46" s="1222"/>
      <c r="Y46" s="1222"/>
      <c r="Z46" s="1222"/>
      <c r="AA46" s="1222"/>
      <c r="AB46" s="1"/>
      <c r="AC46" s="1"/>
      <c r="AD46" s="36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46"/>
      <c r="AS46" s="34"/>
      <c r="AT46" s="34"/>
      <c r="AU46" s="34"/>
      <c r="AV46" s="34"/>
      <c r="AW46" s="34"/>
      <c r="AX46" s="34"/>
      <c r="AY46" s="34"/>
      <c r="AZ46" s="34"/>
      <c r="BA46" s="34"/>
      <c r="BB46" s="35"/>
    </row>
    <row r="47" spans="2:54" ht="13.5" customHeight="1">
      <c r="B47" s="1251"/>
      <c r="C47" s="1252"/>
      <c r="D47" s="8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42"/>
      <c r="Q47" s="1221"/>
      <c r="R47" s="1221"/>
      <c r="S47" s="1221"/>
      <c r="T47" s="1221"/>
      <c r="U47" s="1221"/>
      <c r="V47" s="1221"/>
      <c r="W47" s="1221"/>
      <c r="X47" s="1221"/>
      <c r="Y47" s="1221"/>
      <c r="Z47" s="1221"/>
      <c r="AA47" s="1221"/>
      <c r="AB47" s="1"/>
      <c r="AC47" s="1"/>
      <c r="AD47" s="36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46"/>
      <c r="AS47" s="34"/>
      <c r="AT47" s="34"/>
      <c r="AU47" s="34"/>
      <c r="AV47" s="34"/>
      <c r="AW47" s="34"/>
      <c r="AX47" s="34"/>
      <c r="AY47" s="34"/>
      <c r="AZ47" s="34"/>
      <c r="BA47" s="34"/>
      <c r="BB47" s="35"/>
    </row>
    <row r="48" spans="2:54" ht="14.25" customHeight="1">
      <c r="B48" s="1251"/>
      <c r="C48" s="1252"/>
      <c r="D48" s="10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42"/>
      <c r="Q48" s="1221"/>
      <c r="R48" s="1221"/>
      <c r="S48" s="1221"/>
      <c r="T48" s="1221"/>
      <c r="U48" s="1221"/>
      <c r="V48" s="1221"/>
      <c r="W48" s="1221"/>
      <c r="X48" s="1221"/>
      <c r="Y48" s="1221"/>
      <c r="Z48" s="1221"/>
      <c r="AA48" s="1221"/>
      <c r="AB48" s="1"/>
      <c r="AC48" s="1"/>
      <c r="AD48" s="37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47"/>
      <c r="AS48" s="34"/>
      <c r="AT48" s="34"/>
      <c r="AU48" s="34"/>
      <c r="AV48" s="34"/>
      <c r="AW48" s="34"/>
      <c r="AX48" s="34"/>
      <c r="AY48" s="34"/>
      <c r="AZ48" s="34"/>
      <c r="BA48" s="34"/>
      <c r="BB48" s="35"/>
    </row>
    <row r="49" spans="2:54" ht="15.75" customHeight="1">
      <c r="B49" s="1251"/>
      <c r="C49" s="1252"/>
      <c r="D49" s="8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42"/>
      <c r="Q49" s="1221"/>
      <c r="R49" s="1221"/>
      <c r="S49" s="1221"/>
      <c r="T49" s="1221"/>
      <c r="U49" s="1221"/>
      <c r="V49" s="1221"/>
      <c r="W49" s="1221"/>
      <c r="X49" s="1221"/>
      <c r="Y49" s="1221"/>
      <c r="Z49" s="1221"/>
      <c r="AA49" s="1221"/>
      <c r="AB49" s="1"/>
      <c r="AC49" s="1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46"/>
      <c r="AS49" s="38"/>
      <c r="AT49" s="38"/>
      <c r="AU49" s="38"/>
      <c r="AV49" s="38"/>
      <c r="AW49" s="38"/>
      <c r="AX49" s="38"/>
      <c r="AY49" s="38"/>
      <c r="AZ49" s="38"/>
      <c r="BA49" s="38"/>
      <c r="BB49" s="39"/>
    </row>
    <row r="50" spans="2:54" ht="13.5" customHeight="1" thickBot="1">
      <c r="B50" s="1253"/>
      <c r="C50" s="1254"/>
      <c r="D50" s="11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43"/>
      <c r="Q50" s="1335"/>
      <c r="R50" s="1335"/>
      <c r="S50" s="1335"/>
      <c r="T50" s="1335"/>
      <c r="U50" s="1335"/>
      <c r="V50" s="1335"/>
      <c r="W50" s="1335"/>
      <c r="X50" s="1335"/>
      <c r="Y50" s="1335"/>
      <c r="Z50" s="1335"/>
      <c r="AA50" s="1335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48"/>
      <c r="AS50" s="14"/>
      <c r="AT50" s="14"/>
      <c r="AU50" s="14"/>
      <c r="AV50" s="14"/>
      <c r="AW50" s="14"/>
      <c r="AX50" s="14"/>
      <c r="AY50" s="14"/>
      <c r="AZ50" s="14"/>
      <c r="BA50" s="14"/>
      <c r="BB50" s="15"/>
    </row>
    <row r="51" spans="2:54" ht="9.75" customHeight="1" thickTop="1">
      <c r="B51" s="1233" t="s">
        <v>33</v>
      </c>
      <c r="C51" s="1234"/>
      <c r="D51" s="180" t="s">
        <v>147</v>
      </c>
      <c r="E51" s="179"/>
      <c r="F51" s="7"/>
      <c r="G51" s="7"/>
      <c r="H51" s="7"/>
      <c r="I51" s="7"/>
      <c r="J51" s="62"/>
      <c r="K51" s="62"/>
      <c r="L51" s="62"/>
      <c r="M51" s="62"/>
      <c r="N51" s="62"/>
      <c r="O51" s="62"/>
      <c r="P51" s="63"/>
      <c r="Q51" s="62"/>
      <c r="R51" s="64"/>
      <c r="S51" s="180" t="s">
        <v>117</v>
      </c>
      <c r="T51" s="114"/>
      <c r="U51" s="114"/>
      <c r="V51" s="114"/>
      <c r="W51" s="114"/>
      <c r="X51" s="114"/>
      <c r="Y51" s="114"/>
      <c r="Z51" s="114"/>
      <c r="AA51" s="114"/>
      <c r="AC51" s="114"/>
      <c r="AD51" s="114"/>
      <c r="AE51" s="114"/>
      <c r="AF51" s="114"/>
      <c r="AG51" s="114"/>
      <c r="AH51" s="114"/>
      <c r="AI51" s="114"/>
      <c r="AJ51" s="114"/>
      <c r="AL51" s="114"/>
      <c r="AM51" s="114"/>
      <c r="AN51" s="114"/>
      <c r="AO51" s="114"/>
      <c r="AP51" s="114"/>
      <c r="AQ51" s="114"/>
      <c r="AR51" s="115"/>
      <c r="AS51" s="114"/>
      <c r="AU51" s="114"/>
      <c r="AV51" s="114"/>
      <c r="AW51" s="114"/>
      <c r="AX51" s="114"/>
      <c r="AY51" s="114"/>
      <c r="AZ51" s="114"/>
      <c r="BA51" s="1312"/>
      <c r="BB51" s="1313"/>
    </row>
    <row r="52" spans="2:223" ht="23.25" customHeight="1">
      <c r="B52" s="1235"/>
      <c r="C52" s="1236"/>
      <c r="D52" s="1328">
        <f>+'1o PT'!V18</f>
        <v>954551223</v>
      </c>
      <c r="E52" s="1329"/>
      <c r="F52" s="1329"/>
      <c r="G52" s="1329"/>
      <c r="H52" s="1329"/>
      <c r="I52" s="1329"/>
      <c r="J52" s="1329"/>
      <c r="K52" s="1329"/>
      <c r="L52" s="1329"/>
      <c r="M52" s="1329"/>
      <c r="N52" s="1329"/>
      <c r="O52" s="1329"/>
      <c r="P52" s="1329"/>
      <c r="Q52" s="1329"/>
      <c r="R52" s="1332" t="str">
        <f>IF('1o PT'!AC18&lt;&gt;0,'1o PT'!AC18,"          ")</f>
        <v>          </v>
      </c>
      <c r="S52" s="1314" t="str">
        <f>IF('1o PT'!P20=0,"       ",'1o PT'!P20)</f>
        <v>PEDRO </v>
      </c>
      <c r="T52" s="1314"/>
      <c r="U52" s="1314"/>
      <c r="V52" s="1314"/>
      <c r="W52" s="1314"/>
      <c r="X52" s="1314"/>
      <c r="Y52" s="1314"/>
      <c r="Z52" s="1314"/>
      <c r="AA52" s="1314"/>
      <c r="AB52" s="1314" t="str">
        <f>IF('1o PT'!W20=0,"       ",'1o PT'!W20)</f>
        <v>PABLO</v>
      </c>
      <c r="AC52" s="1314"/>
      <c r="AD52" s="1314"/>
      <c r="AE52" s="1314"/>
      <c r="AF52" s="1314"/>
      <c r="AG52" s="1314"/>
      <c r="AH52" s="1314"/>
      <c r="AI52" s="1314"/>
      <c r="AJ52" s="1314"/>
      <c r="AK52" s="1314" t="str">
        <f>IF('1o PT'!B20=0,"     ",'1o PT'!B20)</f>
        <v>PEREZ </v>
      </c>
      <c r="AL52" s="1314"/>
      <c r="AM52" s="1314"/>
      <c r="AN52" s="1314"/>
      <c r="AO52" s="1314"/>
      <c r="AP52" s="1314"/>
      <c r="AQ52" s="1314"/>
      <c r="AR52" s="1314"/>
      <c r="AS52" s="1314"/>
      <c r="AT52" s="1314" t="str">
        <f>IF('1o PT'!I20=0,"      ",'1o PT'!I20)</f>
        <v>PALOTES</v>
      </c>
      <c r="AU52" s="1314"/>
      <c r="AV52" s="1314"/>
      <c r="AW52" s="1314"/>
      <c r="AX52" s="1314"/>
      <c r="AY52" s="1314"/>
      <c r="AZ52" s="1314"/>
      <c r="BA52" s="1314"/>
      <c r="BB52" s="1315"/>
      <c r="BC52" s="77"/>
      <c r="BD52" s="77"/>
      <c r="BE52" s="77"/>
      <c r="BF52" s="77"/>
      <c r="BG52" s="77"/>
      <c r="BH52" s="77"/>
      <c r="BI52" s="77"/>
      <c r="BJ52" s="77"/>
      <c r="BK52" s="77"/>
      <c r="BL52" s="77"/>
      <c r="BM52" s="77"/>
      <c r="BN52" s="77"/>
      <c r="BO52" s="77"/>
      <c r="BP52" s="77"/>
      <c r="BQ52" s="77"/>
      <c r="BR52" s="77"/>
      <c r="BS52" s="77"/>
      <c r="BT52" s="77"/>
      <c r="BU52" s="77"/>
      <c r="BV52" s="77"/>
      <c r="BW52" s="77"/>
      <c r="BX52" s="77"/>
      <c r="BY52" s="77"/>
      <c r="BZ52" s="77"/>
      <c r="CA52" s="77"/>
      <c r="CB52" s="77"/>
      <c r="CC52" s="77"/>
      <c r="CD52" s="77"/>
      <c r="CE52" s="77"/>
      <c r="CF52" s="77"/>
      <c r="CG52" s="77"/>
      <c r="CH52" s="77"/>
      <c r="CI52" s="77"/>
      <c r="CJ52" s="77"/>
      <c r="CK52" s="77"/>
      <c r="CL52" s="77"/>
      <c r="CM52" s="77"/>
      <c r="CN52" s="77"/>
      <c r="CO52" s="77"/>
      <c r="CP52" s="77"/>
      <c r="CQ52" s="77"/>
      <c r="CR52" s="77"/>
      <c r="CS52" s="77"/>
      <c r="CT52" s="77"/>
      <c r="CU52" s="77"/>
      <c r="CV52" s="77"/>
      <c r="CW52" s="77"/>
      <c r="CX52" s="77"/>
      <c r="CY52" s="77"/>
      <c r="CZ52" s="77"/>
      <c r="DA52" s="77"/>
      <c r="DB52" s="77"/>
      <c r="DC52" s="77"/>
      <c r="DD52" s="77"/>
      <c r="DE52" s="77"/>
      <c r="DF52" s="77"/>
      <c r="DG52" s="77"/>
      <c r="DH52" s="77"/>
      <c r="DI52" s="77"/>
      <c r="DJ52" s="77"/>
      <c r="DK52" s="77"/>
      <c r="DL52" s="77"/>
      <c r="DM52" s="77"/>
      <c r="DN52" s="77"/>
      <c r="DO52" s="77"/>
      <c r="DP52" s="77"/>
      <c r="DQ52" s="77"/>
      <c r="DR52" s="77"/>
      <c r="DS52" s="77"/>
      <c r="DT52" s="77"/>
      <c r="DU52" s="77"/>
      <c r="DV52" s="77"/>
      <c r="DW52" s="77"/>
      <c r="DX52" s="77"/>
      <c r="DY52" s="77"/>
      <c r="DZ52" s="77"/>
      <c r="EA52" s="77"/>
      <c r="EB52" s="77"/>
      <c r="EC52" s="77"/>
      <c r="ED52" s="77"/>
      <c r="EE52" s="77"/>
      <c r="EF52" s="77"/>
      <c r="EG52" s="77"/>
      <c r="EH52" s="77"/>
      <c r="EI52" s="77"/>
      <c r="EJ52" s="77"/>
      <c r="EK52" s="77"/>
      <c r="EL52" s="77"/>
      <c r="EM52" s="77"/>
      <c r="EN52" s="77"/>
      <c r="EO52" s="77"/>
      <c r="EP52" s="77"/>
      <c r="EQ52" s="77"/>
      <c r="ER52" s="77"/>
      <c r="ES52" s="77"/>
      <c r="ET52" s="77"/>
      <c r="EU52" s="77"/>
      <c r="EV52" s="77"/>
      <c r="EW52" s="77"/>
      <c r="EX52" s="77"/>
      <c r="EY52" s="77"/>
      <c r="EZ52" s="77"/>
      <c r="FA52" s="77"/>
      <c r="FB52" s="77"/>
      <c r="FC52" s="77"/>
      <c r="FD52" s="77"/>
      <c r="FE52" s="77"/>
      <c r="FF52" s="77"/>
      <c r="FG52" s="77"/>
      <c r="FH52" s="77"/>
      <c r="FI52" s="77"/>
      <c r="FJ52" s="77"/>
      <c r="FK52" s="77"/>
      <c r="FL52" s="77"/>
      <c r="FM52" s="77"/>
      <c r="FN52" s="77"/>
      <c r="FO52" s="77"/>
      <c r="FP52" s="77"/>
      <c r="FQ52" s="77"/>
      <c r="FR52" s="77"/>
      <c r="FS52" s="77"/>
      <c r="FT52" s="77"/>
      <c r="FU52" s="77"/>
      <c r="FV52" s="77"/>
      <c r="FW52" s="77"/>
      <c r="FX52" s="77"/>
      <c r="FY52" s="77"/>
      <c r="FZ52" s="77"/>
      <c r="GA52" s="77"/>
      <c r="GB52" s="77"/>
      <c r="GC52" s="77"/>
      <c r="GD52" s="77"/>
      <c r="GE52" s="77"/>
      <c r="GF52" s="77"/>
      <c r="GG52" s="77"/>
      <c r="GH52" s="77"/>
      <c r="GI52" s="77"/>
      <c r="GJ52" s="77"/>
      <c r="GK52" s="77"/>
      <c r="GL52" s="77"/>
      <c r="GM52" s="77"/>
      <c r="GN52" s="77"/>
      <c r="GO52" s="77"/>
      <c r="GP52" s="77"/>
      <c r="GQ52" s="77"/>
      <c r="GR52" s="77"/>
      <c r="GS52" s="77"/>
      <c r="GT52" s="77"/>
      <c r="GU52" s="77"/>
      <c r="GV52" s="77"/>
      <c r="GW52" s="77"/>
      <c r="GX52" s="77"/>
      <c r="GY52" s="77"/>
      <c r="GZ52" s="77"/>
      <c r="HA52" s="77"/>
      <c r="HB52" s="77"/>
      <c r="HC52" s="77"/>
      <c r="HD52" s="77"/>
      <c r="HE52" s="77"/>
      <c r="HF52" s="77"/>
      <c r="HG52" s="77"/>
      <c r="HH52" s="77"/>
      <c r="HI52" s="77"/>
      <c r="HJ52" s="77"/>
      <c r="HK52" s="77"/>
      <c r="HL52" s="77"/>
      <c r="HM52" s="77"/>
      <c r="HN52" s="77"/>
      <c r="HO52" s="77"/>
    </row>
    <row r="53" spans="2:54" ht="12" customHeight="1" thickBot="1">
      <c r="B53" s="1237"/>
      <c r="C53" s="1238"/>
      <c r="D53" s="1330"/>
      <c r="E53" s="1331"/>
      <c r="F53" s="1331"/>
      <c r="G53" s="1331"/>
      <c r="H53" s="1331"/>
      <c r="I53" s="1331"/>
      <c r="J53" s="1331"/>
      <c r="K53" s="1331"/>
      <c r="L53" s="1331"/>
      <c r="M53" s="1331"/>
      <c r="N53" s="1331"/>
      <c r="O53" s="1331"/>
      <c r="P53" s="1331"/>
      <c r="Q53" s="1331"/>
      <c r="R53" s="1333"/>
      <c r="S53" s="181" t="s">
        <v>148</v>
      </c>
      <c r="T53" s="182"/>
      <c r="U53" s="182"/>
      <c r="V53" s="182"/>
      <c r="W53" s="182"/>
      <c r="X53" s="182"/>
      <c r="Y53" s="182"/>
      <c r="Z53" s="182"/>
      <c r="AA53" s="183"/>
      <c r="AB53" s="184" t="s">
        <v>149</v>
      </c>
      <c r="AC53" s="182"/>
      <c r="AD53" s="182"/>
      <c r="AE53" s="182"/>
      <c r="AF53" s="182"/>
      <c r="AG53" s="182"/>
      <c r="AH53" s="182"/>
      <c r="AI53" s="182"/>
      <c r="AJ53" s="183"/>
      <c r="AK53" s="184" t="s">
        <v>150</v>
      </c>
      <c r="AL53" s="182"/>
      <c r="AM53" s="182"/>
      <c r="AN53" s="182"/>
      <c r="AO53" s="182"/>
      <c r="AP53" s="182"/>
      <c r="AQ53" s="182"/>
      <c r="AR53" s="182"/>
      <c r="AS53" s="183"/>
      <c r="AT53" s="184" t="s">
        <v>151</v>
      </c>
      <c r="AU53" s="182"/>
      <c r="AV53" s="182"/>
      <c r="AW53" s="182"/>
      <c r="AX53" s="182"/>
      <c r="AY53" s="182"/>
      <c r="AZ53" s="182"/>
      <c r="BA53" s="182"/>
      <c r="BB53" s="185"/>
    </row>
    <row r="54" spans="2:54" ht="13.5" customHeight="1" thickTop="1">
      <c r="B54" s="186" t="s">
        <v>118</v>
      </c>
      <c r="C54" s="177"/>
      <c r="D54" s="187"/>
      <c r="E54" s="187"/>
      <c r="F54" s="188"/>
      <c r="G54" s="188"/>
      <c r="H54" s="189"/>
      <c r="I54" s="188"/>
      <c r="J54" s="188"/>
      <c r="K54" s="681" t="str">
        <f>IF('1o PT'!V11&lt;&gt;0,'1o PT'!V11,"      ")</f>
        <v>      </v>
      </c>
      <c r="L54" s="681" t="str">
        <f>IF('1o PT'!W11&lt;&gt;0,'1o PT'!W11,"      ")</f>
        <v>      </v>
      </c>
      <c r="M54" s="200"/>
      <c r="N54" s="200"/>
      <c r="O54" s="189"/>
      <c r="P54" s="189"/>
      <c r="Q54" s="200"/>
      <c r="R54" s="1348" t="s">
        <v>35</v>
      </c>
      <c r="S54" s="1349"/>
      <c r="T54" s="1349"/>
      <c r="U54" s="1349"/>
      <c r="V54" s="1349"/>
      <c r="W54" s="1349"/>
      <c r="X54" s="1349"/>
      <c r="Y54" s="1349"/>
      <c r="Z54" s="1349"/>
      <c r="AA54" s="1349"/>
      <c r="AB54" s="1349"/>
      <c r="AC54" s="1349"/>
      <c r="AD54" s="1349"/>
      <c r="AE54" s="1349"/>
      <c r="AF54" s="1349"/>
      <c r="AG54" s="1349"/>
      <c r="AH54" s="1350"/>
      <c r="AI54" s="201"/>
      <c r="AJ54" s="202"/>
      <c r="AK54" s="202"/>
      <c r="AL54" s="202"/>
      <c r="AM54" s="202"/>
      <c r="AN54" s="202"/>
      <c r="AO54" s="202"/>
      <c r="AP54" s="203"/>
      <c r="AQ54" s="203"/>
      <c r="AR54" s="204"/>
      <c r="AS54" s="203"/>
      <c r="AT54" s="203"/>
      <c r="AU54" s="203"/>
      <c r="AV54" s="203"/>
      <c r="AW54" s="203"/>
      <c r="AX54" s="203"/>
      <c r="AY54" s="203"/>
      <c r="AZ54" s="203"/>
      <c r="BA54" s="203"/>
      <c r="BB54" s="205"/>
    </row>
    <row r="55" spans="2:54" ht="13.5" customHeight="1">
      <c r="B55" s="190"/>
      <c r="C55" s="177" t="s">
        <v>119</v>
      </c>
      <c r="D55" s="177"/>
      <c r="E55" s="177"/>
      <c r="F55" s="178"/>
      <c r="G55" s="178"/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1345" t="s">
        <v>36</v>
      </c>
      <c r="S55" s="1346"/>
      <c r="T55" s="1346"/>
      <c r="U55" s="1346"/>
      <c r="V55" s="1346"/>
      <c r="W55" s="1346"/>
      <c r="X55" s="1346"/>
      <c r="Y55" s="1346"/>
      <c r="Z55" s="1346"/>
      <c r="AA55" s="1346"/>
      <c r="AB55" s="1346"/>
      <c r="AC55" s="1346"/>
      <c r="AD55" s="1346"/>
      <c r="AE55" s="1346"/>
      <c r="AF55" s="1346"/>
      <c r="AG55" s="1346"/>
      <c r="AH55" s="1347"/>
      <c r="AI55" s="1307" t="s">
        <v>152</v>
      </c>
      <c r="AJ55" s="1308"/>
      <c r="AK55" s="1308"/>
      <c r="AL55" s="1308"/>
      <c r="AM55" s="1308"/>
      <c r="AN55" s="1308"/>
      <c r="AO55" s="1308"/>
      <c r="AP55" s="1124">
        <f>IF(AS41+AS40+AS39&gt;0,AS39+AS40+AS41,0)</f>
        <v>0</v>
      </c>
      <c r="AQ55" s="1125"/>
      <c r="AR55" s="1125"/>
      <c r="AS55" s="1125"/>
      <c r="AT55" s="1125"/>
      <c r="AU55" s="1125"/>
      <c r="AV55" s="1125"/>
      <c r="AW55" s="1125"/>
      <c r="AX55" s="1125"/>
      <c r="AY55" s="1125"/>
      <c r="AZ55" s="1125"/>
      <c r="BA55" s="1126"/>
      <c r="BB55" s="210"/>
    </row>
    <row r="56" spans="2:54" ht="13.5" customHeight="1">
      <c r="B56" s="191"/>
      <c r="C56" s="192"/>
      <c r="D56" s="178"/>
      <c r="E56" s="178"/>
      <c r="F56" s="178"/>
      <c r="G56" s="178"/>
      <c r="H56" s="178"/>
      <c r="I56" s="178"/>
      <c r="J56" s="178"/>
      <c r="K56" s="178"/>
      <c r="L56" s="178"/>
      <c r="M56" s="178"/>
      <c r="N56" s="178"/>
      <c r="O56" s="178"/>
      <c r="P56" s="178"/>
      <c r="Q56" s="178"/>
      <c r="R56" s="1342" t="s">
        <v>114</v>
      </c>
      <c r="S56" s="1343"/>
      <c r="T56" s="1343"/>
      <c r="U56" s="1343"/>
      <c r="V56" s="1343"/>
      <c r="W56" s="1343"/>
      <c r="X56" s="1343"/>
      <c r="Y56" s="1343"/>
      <c r="Z56" s="1343"/>
      <c r="AA56" s="1343"/>
      <c r="AB56" s="1343"/>
      <c r="AC56" s="1343"/>
      <c r="AD56" s="1343"/>
      <c r="AE56" s="1343"/>
      <c r="AF56" s="1343"/>
      <c r="AG56" s="1343"/>
      <c r="AH56" s="1344"/>
      <c r="AI56" s="1307"/>
      <c r="AJ56" s="1308"/>
      <c r="AK56" s="1308"/>
      <c r="AL56" s="1308"/>
      <c r="AM56" s="1308"/>
      <c r="AN56" s="1308"/>
      <c r="AO56" s="1308"/>
      <c r="AP56" s="1127"/>
      <c r="AQ56" s="1128"/>
      <c r="AR56" s="1128"/>
      <c r="AS56" s="1128"/>
      <c r="AT56" s="1128"/>
      <c r="AU56" s="1128"/>
      <c r="AV56" s="1128"/>
      <c r="AW56" s="1128"/>
      <c r="AX56" s="1128"/>
      <c r="AY56" s="1128"/>
      <c r="AZ56" s="1128"/>
      <c r="BA56" s="1129"/>
      <c r="BB56" s="210"/>
    </row>
    <row r="57" spans="2:54" ht="13.5" customHeight="1" thickBot="1">
      <c r="B57" s="193"/>
      <c r="C57" s="194"/>
      <c r="D57" s="178"/>
      <c r="E57" s="178"/>
      <c r="F57" s="178"/>
      <c r="G57" s="178"/>
      <c r="H57" s="178"/>
      <c r="I57" s="178"/>
      <c r="J57" s="178"/>
      <c r="K57" s="178"/>
      <c r="L57" s="178"/>
      <c r="M57" s="178"/>
      <c r="N57" s="178"/>
      <c r="O57" s="178"/>
      <c r="P57" s="178"/>
      <c r="Q57" s="178"/>
      <c r="R57" s="40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27"/>
      <c r="AI57" s="206"/>
      <c r="AJ57" s="207"/>
      <c r="AK57" s="207"/>
      <c r="AL57" s="207"/>
      <c r="AM57" s="207"/>
      <c r="AN57" s="207"/>
      <c r="AO57" s="207"/>
      <c r="AP57" s="207"/>
      <c r="AQ57" s="207"/>
      <c r="AR57" s="208"/>
      <c r="AS57" s="207"/>
      <c r="AT57" s="207"/>
      <c r="AU57" s="207"/>
      <c r="AV57" s="207"/>
      <c r="AW57" s="207"/>
      <c r="AX57" s="207"/>
      <c r="AY57" s="207"/>
      <c r="AZ57" s="207"/>
      <c r="BA57" s="207"/>
      <c r="BB57" s="209"/>
    </row>
    <row r="58" spans="2:54" ht="13.5" customHeight="1" thickTop="1">
      <c r="B58" s="193"/>
      <c r="C58" s="194"/>
      <c r="D58" s="178"/>
      <c r="E58" s="178"/>
      <c r="F58" s="178"/>
      <c r="G58" s="178"/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40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27"/>
      <c r="AI58" s="1336" t="s">
        <v>492</v>
      </c>
      <c r="AJ58" s="1337"/>
      <c r="AK58" s="1337"/>
      <c r="AL58" s="1337"/>
      <c r="AM58" s="1337"/>
      <c r="AN58" s="1337"/>
      <c r="AO58" s="1337"/>
      <c r="AP58" s="1337"/>
      <c r="AQ58" s="1337"/>
      <c r="AR58" s="1337"/>
      <c r="AS58" s="1337"/>
      <c r="AT58" s="1337"/>
      <c r="AU58" s="1337"/>
      <c r="AV58" s="1337"/>
      <c r="AW58" s="1337"/>
      <c r="AX58" s="1337"/>
      <c r="AY58" s="1337"/>
      <c r="AZ58" s="1337"/>
      <c r="BA58" s="1337"/>
      <c r="BB58" s="1337"/>
    </row>
    <row r="59" spans="2:54" ht="13.5" customHeight="1">
      <c r="B59" s="193"/>
      <c r="C59" s="194"/>
      <c r="D59" s="178"/>
      <c r="E59" s="178"/>
      <c r="F59" s="178"/>
      <c r="G59" s="178"/>
      <c r="H59" s="178"/>
      <c r="I59" s="178"/>
      <c r="J59" s="178"/>
      <c r="K59" s="178"/>
      <c r="L59" s="178"/>
      <c r="M59" s="178"/>
      <c r="N59" s="178"/>
      <c r="O59" s="178"/>
      <c r="P59" s="178"/>
      <c r="Q59" s="178"/>
      <c r="R59" s="40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27"/>
      <c r="AI59" s="1338" t="s">
        <v>490</v>
      </c>
      <c r="AJ59" s="1339"/>
      <c r="AK59" s="1339"/>
      <c r="AL59" s="1339"/>
      <c r="AM59" s="1339"/>
      <c r="AN59" s="1339"/>
      <c r="AO59" s="1339"/>
      <c r="AP59" s="1339"/>
      <c r="AQ59" s="1339"/>
      <c r="AR59" s="1339"/>
      <c r="AS59" s="1339"/>
      <c r="AT59" s="1339"/>
      <c r="AU59" s="1339"/>
      <c r="AV59" s="1339"/>
      <c r="AW59" s="1339"/>
      <c r="AX59" s="1339"/>
      <c r="AY59" s="1339"/>
      <c r="AZ59" s="1339"/>
      <c r="BA59" s="1339"/>
      <c r="BB59" s="1339"/>
    </row>
    <row r="60" spans="2:54" ht="13.5" customHeight="1">
      <c r="B60" s="193"/>
      <c r="C60" s="194"/>
      <c r="D60" s="178"/>
      <c r="E60" s="178"/>
      <c r="F60" s="178"/>
      <c r="G60" s="178"/>
      <c r="H60" s="178"/>
      <c r="I60" s="178"/>
      <c r="J60" s="178"/>
      <c r="K60" s="178"/>
      <c r="L60" s="178"/>
      <c r="M60" s="178"/>
      <c r="N60" s="178"/>
      <c r="O60" s="178"/>
      <c r="P60" s="178"/>
      <c r="Q60" s="178"/>
      <c r="R60" s="40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27"/>
      <c r="AI60" s="1340" t="s">
        <v>528</v>
      </c>
      <c r="AJ60" s="1341"/>
      <c r="AK60" s="1341"/>
      <c r="AL60" s="1341"/>
      <c r="AM60" s="1341"/>
      <c r="AN60" s="1341"/>
      <c r="AO60" s="1341"/>
      <c r="AP60" s="1341"/>
      <c r="AQ60" s="1341"/>
      <c r="AR60" s="1341"/>
      <c r="AS60" s="1341"/>
      <c r="AT60" s="1341"/>
      <c r="AU60" s="1341"/>
      <c r="AV60" s="1341"/>
      <c r="AW60" s="1341"/>
      <c r="AX60" s="1341"/>
      <c r="AY60" s="1341"/>
      <c r="AZ60" s="1341"/>
      <c r="BA60" s="1341"/>
      <c r="BB60" s="1341"/>
    </row>
    <row r="61" spans="2:54" ht="13.5" customHeight="1">
      <c r="B61" s="193"/>
      <c r="C61" s="194"/>
      <c r="D61" s="178"/>
      <c r="E61" s="178"/>
      <c r="F61" s="178"/>
      <c r="G61" s="178"/>
      <c r="H61" s="178"/>
      <c r="I61" s="178"/>
      <c r="J61" s="178"/>
      <c r="K61" s="178"/>
      <c r="L61" s="178"/>
      <c r="M61" s="178"/>
      <c r="N61" s="178"/>
      <c r="O61" s="178"/>
      <c r="P61" s="178"/>
      <c r="Q61" s="198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27"/>
      <c r="AI61" s="1340" t="s">
        <v>491</v>
      </c>
      <c r="AJ61" s="1341"/>
      <c r="AK61" s="1341"/>
      <c r="AL61" s="1341"/>
      <c r="AM61" s="1341"/>
      <c r="AN61" s="1341"/>
      <c r="AO61" s="1341"/>
      <c r="AP61" s="1341"/>
      <c r="AQ61" s="1341"/>
      <c r="AR61" s="1341"/>
      <c r="AS61" s="1341"/>
      <c r="AT61" s="1341"/>
      <c r="AU61" s="1341"/>
      <c r="AV61" s="1341"/>
      <c r="AW61" s="1341"/>
      <c r="AX61" s="1341"/>
      <c r="AY61" s="1341"/>
      <c r="AZ61" s="1341"/>
      <c r="BA61" s="1341"/>
      <c r="BB61" s="1341"/>
    </row>
    <row r="62" spans="2:54" ht="13.5" customHeight="1">
      <c r="B62" s="193"/>
      <c r="C62" s="194"/>
      <c r="D62" s="178"/>
      <c r="E62" s="178"/>
      <c r="F62" s="178"/>
      <c r="G62" s="178"/>
      <c r="H62" s="178"/>
      <c r="I62" s="178"/>
      <c r="J62" s="178"/>
      <c r="K62" s="178"/>
      <c r="L62" s="178"/>
      <c r="M62" s="178"/>
      <c r="N62" s="178"/>
      <c r="O62" s="178"/>
      <c r="P62" s="178"/>
      <c r="Q62" s="198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27"/>
      <c r="AI62" s="625"/>
      <c r="AJ62" s="626"/>
      <c r="AK62" s="626"/>
      <c r="AL62" s="626"/>
      <c r="AM62" s="626"/>
      <c r="AN62" s="626"/>
      <c r="AO62" s="626"/>
      <c r="AP62" s="626"/>
      <c r="AQ62" s="626"/>
      <c r="AR62" s="626"/>
      <c r="AS62" s="626"/>
      <c r="AT62" s="626"/>
      <c r="AU62" s="626"/>
      <c r="AV62" s="626"/>
      <c r="AW62" s="626"/>
      <c r="AX62" s="626"/>
      <c r="AY62" s="626"/>
      <c r="AZ62" s="626"/>
      <c r="BA62" s="626"/>
      <c r="BB62" s="625"/>
    </row>
    <row r="63" spans="2:54" ht="13.5" customHeight="1">
      <c r="B63" s="193"/>
      <c r="C63" s="194"/>
      <c r="D63" s="178"/>
      <c r="E63" s="178"/>
      <c r="F63" s="178"/>
      <c r="G63" s="178"/>
      <c r="H63" s="178"/>
      <c r="I63" s="178"/>
      <c r="J63" s="178"/>
      <c r="K63" s="178"/>
      <c r="L63" s="178"/>
      <c r="M63" s="178"/>
      <c r="N63" s="178"/>
      <c r="O63" s="178"/>
      <c r="P63" s="178"/>
      <c r="Q63" s="198"/>
      <c r="R63" s="1319" t="s">
        <v>115</v>
      </c>
      <c r="S63" s="1320"/>
      <c r="T63" s="1320"/>
      <c r="U63" s="1320"/>
      <c r="V63" s="1320"/>
      <c r="W63" s="1320"/>
      <c r="X63" s="1320"/>
      <c r="Y63" s="1320"/>
      <c r="Z63" s="1320"/>
      <c r="AA63" s="1320"/>
      <c r="AB63" s="1320"/>
      <c r="AC63" s="1320"/>
      <c r="AD63" s="1320"/>
      <c r="AE63" s="1320"/>
      <c r="AF63" s="1320"/>
      <c r="AG63" s="1320"/>
      <c r="AH63" s="1321"/>
      <c r="AI63" s="65"/>
      <c r="AJ63" s="116"/>
      <c r="AK63" s="116"/>
      <c r="AL63" s="116"/>
      <c r="AM63" s="116"/>
      <c r="AN63" s="116"/>
      <c r="AO63" s="116"/>
      <c r="AP63" s="116"/>
      <c r="AQ63" s="116"/>
      <c r="AR63" s="116"/>
      <c r="AS63" s="116"/>
      <c r="AT63" s="116"/>
      <c r="AU63" s="116"/>
      <c r="AV63" s="116"/>
      <c r="AW63" s="116"/>
      <c r="AX63" s="116"/>
      <c r="AY63" s="116"/>
      <c r="AZ63" s="116"/>
      <c r="BA63" s="116"/>
      <c r="BB63" s="65"/>
    </row>
    <row r="64" spans="2:54" ht="13.5" customHeight="1" thickBot="1">
      <c r="B64" s="195"/>
      <c r="C64" s="196"/>
      <c r="D64" s="197"/>
      <c r="E64" s="197"/>
      <c r="F64" s="197"/>
      <c r="G64" s="197"/>
      <c r="H64" s="197"/>
      <c r="I64" s="197"/>
      <c r="J64" s="197"/>
      <c r="K64" s="197"/>
      <c r="L64" s="197"/>
      <c r="M64" s="197"/>
      <c r="N64" s="197"/>
      <c r="O64" s="197"/>
      <c r="P64" s="197"/>
      <c r="Q64" s="199"/>
      <c r="R64" s="1316" t="s">
        <v>116</v>
      </c>
      <c r="S64" s="1317"/>
      <c r="T64" s="1317"/>
      <c r="U64" s="1317"/>
      <c r="V64" s="1317"/>
      <c r="W64" s="1317"/>
      <c r="X64" s="1317"/>
      <c r="Y64" s="1317"/>
      <c r="Z64" s="1317"/>
      <c r="AA64" s="1317"/>
      <c r="AB64" s="1317"/>
      <c r="AC64" s="1317"/>
      <c r="AD64" s="1317"/>
      <c r="AE64" s="1317"/>
      <c r="AF64" s="1317"/>
      <c r="AG64" s="1317"/>
      <c r="AH64" s="1318"/>
      <c r="AI64" s="65"/>
      <c r="AJ64" s="65"/>
      <c r="AK64" s="65"/>
      <c r="AL64" s="65"/>
      <c r="AM64" s="65"/>
      <c r="AN64" s="65"/>
      <c r="AO64" s="65"/>
      <c r="AP64" s="65"/>
      <c r="AQ64" s="65"/>
      <c r="AR64" s="66"/>
      <c r="AS64" s="65"/>
      <c r="AT64" s="65"/>
      <c r="AU64" s="65"/>
      <c r="AV64" s="65"/>
      <c r="AW64" s="65"/>
      <c r="AX64" s="65"/>
      <c r="AY64" s="65"/>
      <c r="AZ64" s="65"/>
      <c r="BA64" s="65"/>
      <c r="BB64" s="65"/>
    </row>
    <row r="65" spans="2:54" ht="13.5" customHeight="1" thickTop="1"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70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6"/>
      <c r="AS65" s="70"/>
      <c r="AT65" s="75"/>
      <c r="AU65" s="75"/>
      <c r="AV65" s="75"/>
      <c r="AW65" s="75"/>
      <c r="AX65" s="75"/>
      <c r="AY65" s="75"/>
      <c r="AZ65" s="75"/>
      <c r="BA65" s="75"/>
      <c r="BB65" s="75"/>
    </row>
    <row r="66" spans="2:54" ht="13.5" customHeight="1"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70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6"/>
      <c r="AS66" s="70"/>
      <c r="AT66" s="75"/>
      <c r="AU66" s="75"/>
      <c r="AV66" s="75"/>
      <c r="AW66" s="75"/>
      <c r="AX66" s="75"/>
      <c r="AY66" s="75"/>
      <c r="AZ66" s="75"/>
      <c r="BA66" s="75"/>
      <c r="BB66" s="75"/>
    </row>
    <row r="67" spans="2:54" ht="13.5" customHeight="1"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6"/>
      <c r="AS67" s="70"/>
      <c r="AT67" s="75"/>
      <c r="AU67" s="75"/>
      <c r="AV67" s="75"/>
      <c r="AW67" s="75"/>
      <c r="AX67" s="75"/>
      <c r="AY67" s="75"/>
      <c r="AZ67" s="75"/>
      <c r="BA67" s="75"/>
      <c r="BB67" s="75"/>
    </row>
    <row r="68" spans="2:54" ht="13.5" customHeight="1"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70"/>
      <c r="AF68" s="70"/>
      <c r="AG68" s="70"/>
      <c r="AH68" s="70"/>
      <c r="AI68" s="70"/>
      <c r="AJ68" s="70"/>
      <c r="AK68" s="70"/>
      <c r="AL68" s="70"/>
      <c r="AM68" s="70"/>
      <c r="AN68" s="70"/>
      <c r="AO68" s="70"/>
      <c r="AP68" s="70"/>
      <c r="AQ68" s="70"/>
      <c r="AR68" s="76"/>
      <c r="AS68" s="70"/>
      <c r="AT68" s="75"/>
      <c r="AU68" s="75"/>
      <c r="AV68" s="75"/>
      <c r="AW68" s="75"/>
      <c r="AX68" s="75"/>
      <c r="AY68" s="75"/>
      <c r="AZ68" s="75"/>
      <c r="BA68" s="75"/>
      <c r="BB68" s="75"/>
    </row>
    <row r="69" spans="2:54" ht="13.5" customHeight="1"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70"/>
      <c r="AE69" s="70"/>
      <c r="AF69" s="70"/>
      <c r="AG69" s="70"/>
      <c r="AH69" s="70"/>
      <c r="AI69" s="70"/>
      <c r="AJ69" s="70"/>
      <c r="AK69" s="70"/>
      <c r="AL69" s="70"/>
      <c r="AM69" s="70"/>
      <c r="AN69" s="70"/>
      <c r="AO69" s="70"/>
      <c r="AP69" s="70"/>
      <c r="AQ69" s="70"/>
      <c r="AR69" s="76"/>
      <c r="AS69" s="70"/>
      <c r="AT69" s="75"/>
      <c r="AU69" s="75"/>
      <c r="AV69" s="75"/>
      <c r="AW69" s="75"/>
      <c r="AX69" s="75"/>
      <c r="AY69" s="75"/>
      <c r="AZ69" s="75"/>
      <c r="BA69" s="75"/>
      <c r="BB69" s="75"/>
    </row>
    <row r="70" spans="2:54" ht="13.5" customHeight="1">
      <c r="B70" s="70"/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70"/>
      <c r="AE70" s="70"/>
      <c r="AF70" s="70"/>
      <c r="AG70" s="70"/>
      <c r="AH70" s="70"/>
      <c r="AI70" s="70"/>
      <c r="AJ70" s="70"/>
      <c r="AK70" s="70"/>
      <c r="AL70" s="70"/>
      <c r="AM70" s="70"/>
      <c r="AN70" s="70"/>
      <c r="AO70" s="70"/>
      <c r="AP70" s="70"/>
      <c r="AQ70" s="70"/>
      <c r="AR70" s="76"/>
      <c r="AS70" s="70"/>
      <c r="AT70" s="75"/>
      <c r="AU70" s="75"/>
      <c r="AV70" s="75"/>
      <c r="AW70" s="75"/>
      <c r="AX70" s="75"/>
      <c r="AY70" s="75"/>
      <c r="AZ70" s="75"/>
      <c r="BA70" s="75"/>
      <c r="BB70" s="75"/>
    </row>
    <row r="71" spans="2:54" ht="13.5" customHeight="1"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70"/>
      <c r="AE71" s="70"/>
      <c r="AF71" s="70"/>
      <c r="AG71" s="70"/>
      <c r="AH71" s="70"/>
      <c r="AI71" s="70"/>
      <c r="AJ71" s="70"/>
      <c r="AK71" s="70"/>
      <c r="AL71" s="70"/>
      <c r="AM71" s="70"/>
      <c r="AN71" s="70"/>
      <c r="AO71" s="70"/>
      <c r="AP71" s="70"/>
      <c r="AQ71" s="70"/>
      <c r="AR71" s="76"/>
      <c r="AS71" s="70"/>
      <c r="AT71" s="75"/>
      <c r="AU71" s="75"/>
      <c r="AV71" s="75"/>
      <c r="AW71" s="75"/>
      <c r="AX71" s="75"/>
      <c r="AY71" s="75"/>
      <c r="AZ71" s="75"/>
      <c r="BA71" s="75"/>
      <c r="BB71" s="75"/>
    </row>
    <row r="72" spans="2:54" ht="13.5" customHeight="1">
      <c r="B72" s="70"/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70"/>
      <c r="AF72" s="70"/>
      <c r="AG72" s="70"/>
      <c r="AH72" s="70"/>
      <c r="AI72" s="70"/>
      <c r="AJ72" s="70"/>
      <c r="AK72" s="70"/>
      <c r="AL72" s="70"/>
      <c r="AM72" s="70"/>
      <c r="AN72" s="70"/>
      <c r="AO72" s="70"/>
      <c r="AP72" s="70"/>
      <c r="AQ72" s="70"/>
      <c r="AR72" s="76"/>
      <c r="AS72" s="70"/>
      <c r="AT72" s="75"/>
      <c r="AU72" s="75"/>
      <c r="AV72" s="75"/>
      <c r="AW72" s="75"/>
      <c r="AX72" s="75"/>
      <c r="AY72" s="75"/>
      <c r="AZ72" s="75"/>
      <c r="BA72" s="75"/>
      <c r="BB72" s="75"/>
    </row>
    <row r="73" spans="2:54" ht="13.5" customHeight="1">
      <c r="B73" s="70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70"/>
      <c r="AE73" s="70"/>
      <c r="AF73" s="70"/>
      <c r="AG73" s="70"/>
      <c r="AH73" s="70"/>
      <c r="AI73" s="70"/>
      <c r="AJ73" s="70"/>
      <c r="AK73" s="70"/>
      <c r="AL73" s="70"/>
      <c r="AM73" s="70"/>
      <c r="AN73" s="70"/>
      <c r="AO73" s="70"/>
      <c r="AP73" s="70"/>
      <c r="AQ73" s="70"/>
      <c r="AR73" s="76"/>
      <c r="AS73" s="70"/>
      <c r="AT73" s="75"/>
      <c r="AU73" s="75"/>
      <c r="AV73" s="75"/>
      <c r="AW73" s="75"/>
      <c r="AX73" s="75"/>
      <c r="AY73" s="75"/>
      <c r="AZ73" s="75"/>
      <c r="BA73" s="75"/>
      <c r="BB73" s="75"/>
    </row>
    <row r="74" spans="2:54" ht="13.5" customHeight="1">
      <c r="B74" s="70"/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70"/>
      <c r="AE74" s="70"/>
      <c r="AF74" s="70"/>
      <c r="AG74" s="70"/>
      <c r="AH74" s="70"/>
      <c r="AI74" s="70"/>
      <c r="AJ74" s="70"/>
      <c r="AK74" s="70"/>
      <c r="AL74" s="70"/>
      <c r="AM74" s="70"/>
      <c r="AN74" s="70"/>
      <c r="AO74" s="70"/>
      <c r="AP74" s="70"/>
      <c r="AQ74" s="70"/>
      <c r="AR74" s="76"/>
      <c r="AS74" s="70"/>
      <c r="AT74" s="75"/>
      <c r="AU74" s="75"/>
      <c r="AV74" s="75"/>
      <c r="AW74" s="75"/>
      <c r="AX74" s="75"/>
      <c r="AY74" s="75"/>
      <c r="AZ74" s="75"/>
      <c r="BA74" s="75"/>
      <c r="BB74" s="75"/>
    </row>
    <row r="75" spans="2:54" ht="13.5" customHeight="1">
      <c r="B75" s="70"/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70"/>
      <c r="AE75" s="70"/>
      <c r="AF75" s="70"/>
      <c r="AG75" s="70"/>
      <c r="AH75" s="70"/>
      <c r="AI75" s="70"/>
      <c r="AJ75" s="70"/>
      <c r="AK75" s="70"/>
      <c r="AL75" s="70"/>
      <c r="AM75" s="70"/>
      <c r="AN75" s="70"/>
      <c r="AO75" s="70"/>
      <c r="AP75" s="70"/>
      <c r="AQ75" s="70"/>
      <c r="AR75" s="76"/>
      <c r="AS75" s="70"/>
      <c r="AT75" s="75"/>
      <c r="AU75" s="75"/>
      <c r="AV75" s="75"/>
      <c r="AW75" s="75"/>
      <c r="AX75" s="75"/>
      <c r="AY75" s="75"/>
      <c r="AZ75" s="75"/>
      <c r="BA75" s="75"/>
      <c r="BB75" s="75"/>
    </row>
    <row r="76" spans="2:54" ht="13.5" customHeight="1">
      <c r="B76" s="70"/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70"/>
      <c r="AE76" s="70"/>
      <c r="AF76" s="70"/>
      <c r="AG76" s="70"/>
      <c r="AH76" s="70"/>
      <c r="AI76" s="70"/>
      <c r="AJ76" s="70"/>
      <c r="AK76" s="70"/>
      <c r="AL76" s="70"/>
      <c r="AM76" s="70"/>
      <c r="AN76" s="70"/>
      <c r="AO76" s="70"/>
      <c r="AP76" s="70"/>
      <c r="AQ76" s="70"/>
      <c r="AR76" s="76"/>
      <c r="AS76" s="70"/>
      <c r="AT76" s="75"/>
      <c r="AU76" s="75"/>
      <c r="AV76" s="75"/>
      <c r="AW76" s="75"/>
      <c r="AX76" s="75"/>
      <c r="AY76" s="75"/>
      <c r="AZ76" s="75"/>
      <c r="BA76" s="75"/>
      <c r="BB76" s="75"/>
    </row>
    <row r="77" spans="2:54" ht="13.5" customHeight="1">
      <c r="B77" s="70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70"/>
      <c r="AR77" s="76"/>
      <c r="AS77" s="70"/>
      <c r="AT77" s="75"/>
      <c r="AU77" s="75"/>
      <c r="AV77" s="75"/>
      <c r="AW77" s="75"/>
      <c r="AX77" s="75"/>
      <c r="AY77" s="75"/>
      <c r="AZ77" s="75"/>
      <c r="BA77" s="75"/>
      <c r="BB77" s="75"/>
    </row>
    <row r="78" spans="2:54" ht="13.5" customHeight="1">
      <c r="B78" s="70"/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70"/>
      <c r="AD78" s="70"/>
      <c r="AE78" s="70"/>
      <c r="AF78" s="70"/>
      <c r="AG78" s="70"/>
      <c r="AH78" s="70"/>
      <c r="AI78" s="70"/>
      <c r="AJ78" s="70"/>
      <c r="AK78" s="70"/>
      <c r="AL78" s="70"/>
      <c r="AM78" s="70"/>
      <c r="AN78" s="70"/>
      <c r="AO78" s="70"/>
      <c r="AP78" s="70"/>
      <c r="AQ78" s="70"/>
      <c r="AR78" s="76"/>
      <c r="AS78" s="70"/>
      <c r="AT78" s="75"/>
      <c r="AU78" s="75"/>
      <c r="AV78" s="75"/>
      <c r="AW78" s="75"/>
      <c r="AX78" s="75"/>
      <c r="AY78" s="75"/>
      <c r="AZ78" s="75"/>
      <c r="BA78" s="75"/>
      <c r="BB78" s="75"/>
    </row>
    <row r="79" spans="2:54" ht="13.5" customHeight="1">
      <c r="B79" s="70"/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70"/>
      <c r="AE79" s="70"/>
      <c r="AF79" s="70"/>
      <c r="AG79" s="70"/>
      <c r="AH79" s="70"/>
      <c r="AI79" s="70"/>
      <c r="AJ79" s="70"/>
      <c r="AK79" s="70"/>
      <c r="AL79" s="70"/>
      <c r="AM79" s="70"/>
      <c r="AN79" s="70"/>
      <c r="AO79" s="70"/>
      <c r="AP79" s="70"/>
      <c r="AQ79" s="70"/>
      <c r="AR79" s="76"/>
      <c r="AS79" s="70"/>
      <c r="AT79" s="75"/>
      <c r="AU79" s="75"/>
      <c r="AV79" s="75"/>
      <c r="AW79" s="75"/>
      <c r="AX79" s="75"/>
      <c r="AY79" s="75"/>
      <c r="AZ79" s="75"/>
      <c r="BA79" s="75"/>
      <c r="BB79" s="75"/>
    </row>
    <row r="80" spans="2:54" ht="13.5" customHeight="1">
      <c r="B80" s="70"/>
      <c r="C80" s="70"/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70"/>
      <c r="AE80" s="70"/>
      <c r="AF80" s="70"/>
      <c r="AG80" s="70"/>
      <c r="AH80" s="70"/>
      <c r="AI80" s="70"/>
      <c r="AJ80" s="70"/>
      <c r="AK80" s="70"/>
      <c r="AL80" s="70"/>
      <c r="AM80" s="70"/>
      <c r="AN80" s="70"/>
      <c r="AO80" s="70"/>
      <c r="AP80" s="70"/>
      <c r="AQ80" s="70"/>
      <c r="AR80" s="76"/>
      <c r="AS80" s="70"/>
      <c r="AT80" s="75"/>
      <c r="AU80" s="75"/>
      <c r="AV80" s="75"/>
      <c r="AW80" s="75"/>
      <c r="AX80" s="75"/>
      <c r="AY80" s="75"/>
      <c r="AZ80" s="75"/>
      <c r="BA80" s="75"/>
      <c r="BB80" s="75"/>
    </row>
    <row r="81" spans="2:54" ht="13.5" customHeight="1"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76"/>
      <c r="AS81" s="70"/>
      <c r="AT81" s="75"/>
      <c r="AU81" s="75"/>
      <c r="AV81" s="75"/>
      <c r="AW81" s="75"/>
      <c r="AX81" s="75"/>
      <c r="AY81" s="75"/>
      <c r="AZ81" s="75"/>
      <c r="BA81" s="75"/>
      <c r="BB81" s="75"/>
    </row>
    <row r="82" spans="2:54" ht="13.5" customHeight="1">
      <c r="B82" s="70"/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70"/>
      <c r="AA82" s="70"/>
      <c r="AB82" s="70"/>
      <c r="AC82" s="70"/>
      <c r="AD82" s="70"/>
      <c r="AE82" s="70"/>
      <c r="AF82" s="70"/>
      <c r="AG82" s="70"/>
      <c r="AH82" s="70"/>
      <c r="AI82" s="70"/>
      <c r="AJ82" s="70"/>
      <c r="AK82" s="70"/>
      <c r="AL82" s="70"/>
      <c r="AM82" s="70"/>
      <c r="AN82" s="70"/>
      <c r="AO82" s="70"/>
      <c r="AP82" s="70"/>
      <c r="AQ82" s="70"/>
      <c r="AR82" s="76"/>
      <c r="AS82" s="70"/>
      <c r="AT82" s="75"/>
      <c r="AU82" s="75"/>
      <c r="AV82" s="75"/>
      <c r="AW82" s="75"/>
      <c r="AX82" s="75"/>
      <c r="AY82" s="75"/>
      <c r="AZ82" s="75"/>
      <c r="BA82" s="75"/>
      <c r="BB82" s="75"/>
    </row>
    <row r="83" spans="2:54" ht="13.5" customHeight="1">
      <c r="B83" s="70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70"/>
      <c r="V83" s="70"/>
      <c r="W83" s="70"/>
      <c r="X83" s="70"/>
      <c r="Y83" s="70"/>
      <c r="Z83" s="70"/>
      <c r="AA83" s="70"/>
      <c r="AB83" s="70"/>
      <c r="AC83" s="70"/>
      <c r="AD83" s="70"/>
      <c r="AE83" s="70"/>
      <c r="AF83" s="70"/>
      <c r="AG83" s="70"/>
      <c r="AH83" s="70"/>
      <c r="AI83" s="70"/>
      <c r="AJ83" s="70"/>
      <c r="AK83" s="70"/>
      <c r="AL83" s="70"/>
      <c r="AM83" s="70"/>
      <c r="AN83" s="70"/>
      <c r="AO83" s="70"/>
      <c r="AP83" s="70"/>
      <c r="AQ83" s="70"/>
      <c r="AR83" s="76"/>
      <c r="AS83" s="70"/>
      <c r="AT83" s="75"/>
      <c r="AU83" s="75"/>
      <c r="AV83" s="75"/>
      <c r="AW83" s="75"/>
      <c r="AX83" s="75"/>
      <c r="AY83" s="75"/>
      <c r="AZ83" s="75"/>
      <c r="BA83" s="75"/>
      <c r="BB83" s="75"/>
    </row>
    <row r="84" spans="2:54" ht="13.5" customHeight="1">
      <c r="B84" s="70"/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6"/>
      <c r="AS84" s="70"/>
      <c r="AT84" s="75"/>
      <c r="AU84" s="75"/>
      <c r="AV84" s="75"/>
      <c r="AW84" s="75"/>
      <c r="AX84" s="75"/>
      <c r="AY84" s="75"/>
      <c r="AZ84" s="75"/>
      <c r="BA84" s="75"/>
      <c r="BB84" s="75"/>
    </row>
    <row r="85" spans="2:54" ht="13.5" customHeight="1">
      <c r="B85" s="70"/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  <c r="AD85" s="70"/>
      <c r="AE85" s="70"/>
      <c r="AF85" s="70"/>
      <c r="AG85" s="70"/>
      <c r="AH85" s="70"/>
      <c r="AI85" s="70"/>
      <c r="AJ85" s="70"/>
      <c r="AK85" s="70"/>
      <c r="AL85" s="70"/>
      <c r="AM85" s="70"/>
      <c r="AN85" s="70"/>
      <c r="AO85" s="70"/>
      <c r="AP85" s="70"/>
      <c r="AQ85" s="70"/>
      <c r="AR85" s="76"/>
      <c r="AS85" s="70"/>
      <c r="AT85" s="75"/>
      <c r="AU85" s="75"/>
      <c r="AV85" s="75"/>
      <c r="AW85" s="75"/>
      <c r="AX85" s="75"/>
      <c r="AY85" s="75"/>
      <c r="AZ85" s="75"/>
      <c r="BA85" s="75"/>
      <c r="BB85" s="75"/>
    </row>
    <row r="86" spans="2:54" ht="13.5" customHeight="1">
      <c r="B86" s="70"/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/>
      <c r="S86" s="70"/>
      <c r="T86" s="70"/>
      <c r="U86" s="70"/>
      <c r="V86" s="70"/>
      <c r="W86" s="70"/>
      <c r="X86" s="70"/>
      <c r="Y86" s="70"/>
      <c r="Z86" s="70"/>
      <c r="AA86" s="70"/>
      <c r="AB86" s="70"/>
      <c r="AC86" s="70"/>
      <c r="AD86" s="70"/>
      <c r="AE86" s="70"/>
      <c r="AF86" s="70"/>
      <c r="AG86" s="70"/>
      <c r="AH86" s="70"/>
      <c r="AI86" s="70"/>
      <c r="AJ86" s="70"/>
      <c r="AK86" s="70"/>
      <c r="AL86" s="70"/>
      <c r="AM86" s="70"/>
      <c r="AN86" s="70"/>
      <c r="AO86" s="70"/>
      <c r="AP86" s="70"/>
      <c r="AQ86" s="70"/>
      <c r="AR86" s="76"/>
      <c r="AS86" s="70"/>
      <c r="AT86" s="75"/>
      <c r="AU86" s="75"/>
      <c r="AV86" s="75"/>
      <c r="AW86" s="75"/>
      <c r="AX86" s="75"/>
      <c r="AY86" s="75"/>
      <c r="AZ86" s="75"/>
      <c r="BA86" s="75"/>
      <c r="BB86" s="75"/>
    </row>
    <row r="87" spans="2:54" ht="13.5" customHeight="1">
      <c r="B87" s="70"/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0"/>
      <c r="S87" s="70"/>
      <c r="T87" s="70"/>
      <c r="U87" s="70"/>
      <c r="V87" s="70"/>
      <c r="W87" s="70"/>
      <c r="X87" s="70"/>
      <c r="Y87" s="70"/>
      <c r="Z87" s="70"/>
      <c r="AA87" s="70"/>
      <c r="AB87" s="70"/>
      <c r="AC87" s="70"/>
      <c r="AD87" s="70"/>
      <c r="AE87" s="70"/>
      <c r="AF87" s="70"/>
      <c r="AG87" s="70"/>
      <c r="AH87" s="70"/>
      <c r="AI87" s="70"/>
      <c r="AJ87" s="70"/>
      <c r="AK87" s="70"/>
      <c r="AL87" s="70"/>
      <c r="AM87" s="70"/>
      <c r="AN87" s="70"/>
      <c r="AO87" s="70"/>
      <c r="AP87" s="70"/>
      <c r="AQ87" s="70"/>
      <c r="AR87" s="76"/>
      <c r="AS87" s="70"/>
      <c r="AT87" s="75"/>
      <c r="AU87" s="75"/>
      <c r="AV87" s="75"/>
      <c r="AW87" s="75"/>
      <c r="AX87" s="75"/>
      <c r="AY87" s="75"/>
      <c r="AZ87" s="75"/>
      <c r="BA87" s="75"/>
      <c r="BB87" s="75"/>
    </row>
    <row r="88" spans="2:54" ht="13.5" customHeight="1">
      <c r="B88" s="70"/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70"/>
      <c r="U88" s="70"/>
      <c r="V88" s="70"/>
      <c r="W88" s="70"/>
      <c r="X88" s="70"/>
      <c r="Y88" s="70"/>
      <c r="Z88" s="70"/>
      <c r="AA88" s="70"/>
      <c r="AB88" s="70"/>
      <c r="AC88" s="70"/>
      <c r="AD88" s="70"/>
      <c r="AE88" s="70"/>
      <c r="AF88" s="70"/>
      <c r="AG88" s="70"/>
      <c r="AH88" s="70"/>
      <c r="AI88" s="70"/>
      <c r="AJ88" s="70"/>
      <c r="AK88" s="70"/>
      <c r="AL88" s="70"/>
      <c r="AM88" s="70"/>
      <c r="AN88" s="70"/>
      <c r="AO88" s="70"/>
      <c r="AP88" s="70"/>
      <c r="AQ88" s="70"/>
      <c r="AR88" s="76"/>
      <c r="AS88" s="70"/>
      <c r="AT88" s="75"/>
      <c r="AU88" s="75"/>
      <c r="AV88" s="75"/>
      <c r="AW88" s="75"/>
      <c r="AX88" s="75"/>
      <c r="AY88" s="75"/>
      <c r="AZ88" s="75"/>
      <c r="BA88" s="75"/>
      <c r="BB88" s="75"/>
    </row>
    <row r="89" spans="2:54" ht="13.5" customHeight="1">
      <c r="B89" s="70"/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70"/>
      <c r="U89" s="70"/>
      <c r="V89" s="70"/>
      <c r="W89" s="70"/>
      <c r="X89" s="70"/>
      <c r="Y89" s="70"/>
      <c r="Z89" s="70"/>
      <c r="AA89" s="70"/>
      <c r="AB89" s="70"/>
      <c r="AC89" s="70"/>
      <c r="AD89" s="70"/>
      <c r="AE89" s="70"/>
      <c r="AF89" s="70"/>
      <c r="AG89" s="70"/>
      <c r="AH89" s="70"/>
      <c r="AI89" s="70"/>
      <c r="AJ89" s="70"/>
      <c r="AK89" s="70"/>
      <c r="AL89" s="70"/>
      <c r="AM89" s="70"/>
      <c r="AN89" s="70"/>
      <c r="AO89" s="70"/>
      <c r="AP89" s="70"/>
      <c r="AQ89" s="70"/>
      <c r="AR89" s="76"/>
      <c r="AS89" s="70"/>
      <c r="AT89" s="75"/>
      <c r="AU89" s="75"/>
      <c r="AV89" s="75"/>
      <c r="AW89" s="75"/>
      <c r="AX89" s="75"/>
      <c r="AY89" s="75"/>
      <c r="AZ89" s="75"/>
      <c r="BA89" s="75"/>
      <c r="BB89" s="75"/>
    </row>
    <row r="90" spans="2:54" ht="13.5" customHeight="1">
      <c r="B90" s="70"/>
      <c r="C90" s="70"/>
      <c r="D90" s="70"/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70"/>
      <c r="U90" s="70"/>
      <c r="V90" s="70"/>
      <c r="W90" s="70"/>
      <c r="X90" s="70"/>
      <c r="Y90" s="70"/>
      <c r="Z90" s="70"/>
      <c r="AA90" s="70"/>
      <c r="AB90" s="70"/>
      <c r="AC90" s="70"/>
      <c r="AD90" s="70"/>
      <c r="AE90" s="70"/>
      <c r="AF90" s="70"/>
      <c r="AG90" s="70"/>
      <c r="AH90" s="70"/>
      <c r="AI90" s="70"/>
      <c r="AJ90" s="70"/>
      <c r="AK90" s="70"/>
      <c r="AL90" s="70"/>
      <c r="AM90" s="70"/>
      <c r="AN90" s="70"/>
      <c r="AO90" s="70"/>
      <c r="AP90" s="70"/>
      <c r="AQ90" s="70"/>
      <c r="AR90" s="76"/>
      <c r="AS90" s="70"/>
      <c r="AT90" s="75"/>
      <c r="AU90" s="75"/>
      <c r="AV90" s="75"/>
      <c r="AW90" s="75"/>
      <c r="AX90" s="75"/>
      <c r="AY90" s="75"/>
      <c r="AZ90" s="75"/>
      <c r="BA90" s="75"/>
      <c r="BB90" s="75"/>
    </row>
    <row r="91" spans="2:54" ht="13.5" customHeight="1"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70"/>
      <c r="Y91" s="70"/>
      <c r="Z91" s="70"/>
      <c r="AA91" s="70"/>
      <c r="AB91" s="70"/>
      <c r="AC91" s="70"/>
      <c r="AD91" s="70"/>
      <c r="AE91" s="70"/>
      <c r="AF91" s="70"/>
      <c r="AG91" s="70"/>
      <c r="AH91" s="70"/>
      <c r="AI91" s="70"/>
      <c r="AJ91" s="70"/>
      <c r="AK91" s="70"/>
      <c r="AL91" s="70"/>
      <c r="AM91" s="70"/>
      <c r="AN91" s="70"/>
      <c r="AO91" s="70"/>
      <c r="AP91" s="70"/>
      <c r="AQ91" s="70"/>
      <c r="AR91" s="76"/>
      <c r="AS91" s="70"/>
      <c r="AT91" s="75"/>
      <c r="AU91" s="75"/>
      <c r="AV91" s="75"/>
      <c r="AW91" s="75"/>
      <c r="AX91" s="75"/>
      <c r="AY91" s="75"/>
      <c r="AZ91" s="75"/>
      <c r="BA91" s="75"/>
      <c r="BB91" s="75"/>
    </row>
    <row r="92" spans="2:54" ht="13.5" customHeight="1">
      <c r="B92" s="70"/>
      <c r="C92" s="70"/>
      <c r="D92" s="70"/>
      <c r="E92" s="70"/>
      <c r="F92" s="70"/>
      <c r="G92" s="70"/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70"/>
      <c r="S92" s="70"/>
      <c r="T92" s="70"/>
      <c r="U92" s="70"/>
      <c r="V92" s="70"/>
      <c r="W92" s="70"/>
      <c r="X92" s="70"/>
      <c r="Y92" s="70"/>
      <c r="Z92" s="70"/>
      <c r="AA92" s="70"/>
      <c r="AB92" s="70"/>
      <c r="AC92" s="70"/>
      <c r="AD92" s="70"/>
      <c r="AE92" s="70"/>
      <c r="AF92" s="70"/>
      <c r="AG92" s="70"/>
      <c r="AH92" s="70"/>
      <c r="AI92" s="70"/>
      <c r="AJ92" s="70"/>
      <c r="AK92" s="70"/>
      <c r="AL92" s="70"/>
      <c r="AM92" s="70"/>
      <c r="AN92" s="70"/>
      <c r="AO92" s="70"/>
      <c r="AP92" s="70"/>
      <c r="AQ92" s="70"/>
      <c r="AR92" s="76"/>
      <c r="AS92" s="70"/>
      <c r="AT92" s="75"/>
      <c r="AU92" s="75"/>
      <c r="AV92" s="75"/>
      <c r="AW92" s="75"/>
      <c r="AX92" s="75"/>
      <c r="AY92" s="75"/>
      <c r="AZ92" s="75"/>
      <c r="BA92" s="75"/>
      <c r="BB92" s="75"/>
    </row>
    <row r="93" spans="2:54" ht="13.5" customHeight="1">
      <c r="B93" s="70"/>
      <c r="C93" s="70"/>
      <c r="D93" s="70"/>
      <c r="E93" s="70"/>
      <c r="F93" s="70"/>
      <c r="G93" s="70"/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70"/>
      <c r="U93" s="70"/>
      <c r="V93" s="70"/>
      <c r="W93" s="70"/>
      <c r="X93" s="70"/>
      <c r="Y93" s="70"/>
      <c r="Z93" s="70"/>
      <c r="AA93" s="70"/>
      <c r="AB93" s="70"/>
      <c r="AC93" s="70"/>
      <c r="AD93" s="70"/>
      <c r="AE93" s="70"/>
      <c r="AF93" s="70"/>
      <c r="AG93" s="70"/>
      <c r="AH93" s="70"/>
      <c r="AI93" s="70"/>
      <c r="AJ93" s="70"/>
      <c r="AK93" s="70"/>
      <c r="AL93" s="70"/>
      <c r="AM93" s="70"/>
      <c r="AN93" s="70"/>
      <c r="AO93" s="70"/>
      <c r="AP93" s="70"/>
      <c r="AQ93" s="70"/>
      <c r="AR93" s="76"/>
      <c r="AS93" s="70"/>
      <c r="AT93" s="75"/>
      <c r="AU93" s="75"/>
      <c r="AV93" s="75"/>
      <c r="AW93" s="75"/>
      <c r="AX93" s="75"/>
      <c r="AY93" s="75"/>
      <c r="AZ93" s="75"/>
      <c r="BA93" s="75"/>
      <c r="BB93" s="75"/>
    </row>
    <row r="94" spans="2:54" ht="13.5" customHeight="1">
      <c r="B94" s="70"/>
      <c r="C94" s="70"/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70"/>
      <c r="AH94" s="70"/>
      <c r="AI94" s="70"/>
      <c r="AJ94" s="70"/>
      <c r="AK94" s="70"/>
      <c r="AL94" s="70"/>
      <c r="AM94" s="70"/>
      <c r="AN94" s="70"/>
      <c r="AO94" s="70"/>
      <c r="AP94" s="70"/>
      <c r="AQ94" s="70"/>
      <c r="AR94" s="76"/>
      <c r="AS94" s="70"/>
      <c r="AT94" s="75"/>
      <c r="AU94" s="75"/>
      <c r="AV94" s="75"/>
      <c r="AW94" s="75"/>
      <c r="AX94" s="75"/>
      <c r="AY94" s="75"/>
      <c r="AZ94" s="75"/>
      <c r="BA94" s="75"/>
      <c r="BB94" s="75"/>
    </row>
    <row r="95" spans="2:54" ht="13.5" customHeight="1">
      <c r="B95" s="70"/>
      <c r="C95" s="70"/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70"/>
      <c r="U95" s="70"/>
      <c r="V95" s="70"/>
      <c r="W95" s="70"/>
      <c r="X95" s="70"/>
      <c r="Y95" s="70"/>
      <c r="Z95" s="70"/>
      <c r="AA95" s="70"/>
      <c r="AB95" s="70"/>
      <c r="AC95" s="70"/>
      <c r="AD95" s="70"/>
      <c r="AE95" s="70"/>
      <c r="AF95" s="70"/>
      <c r="AG95" s="70"/>
      <c r="AH95" s="70"/>
      <c r="AI95" s="70"/>
      <c r="AJ95" s="70"/>
      <c r="AK95" s="70"/>
      <c r="AL95" s="70"/>
      <c r="AM95" s="70"/>
      <c r="AN95" s="70"/>
      <c r="AO95" s="70"/>
      <c r="AP95" s="70"/>
      <c r="AQ95" s="70"/>
      <c r="AR95" s="76"/>
      <c r="AS95" s="70"/>
      <c r="AT95" s="75"/>
      <c r="AU95" s="75"/>
      <c r="AV95" s="75"/>
      <c r="AW95" s="75"/>
      <c r="AX95" s="75"/>
      <c r="AY95" s="75"/>
      <c r="AZ95" s="75"/>
      <c r="BA95" s="75"/>
      <c r="BB95" s="75"/>
    </row>
    <row r="96" spans="2:54" ht="13.5" customHeight="1">
      <c r="B96" s="70"/>
      <c r="C96" s="70"/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70"/>
      <c r="S96" s="70"/>
      <c r="T96" s="70"/>
      <c r="U96" s="70"/>
      <c r="V96" s="70"/>
      <c r="W96" s="70"/>
      <c r="X96" s="70"/>
      <c r="Y96" s="70"/>
      <c r="Z96" s="70"/>
      <c r="AA96" s="70"/>
      <c r="AB96" s="70"/>
      <c r="AC96" s="70"/>
      <c r="AD96" s="70"/>
      <c r="AE96" s="70"/>
      <c r="AF96" s="70"/>
      <c r="AG96" s="70"/>
      <c r="AH96" s="70"/>
      <c r="AI96" s="70"/>
      <c r="AJ96" s="70"/>
      <c r="AK96" s="70"/>
      <c r="AL96" s="70"/>
      <c r="AM96" s="70"/>
      <c r="AN96" s="70"/>
      <c r="AO96" s="70"/>
      <c r="AP96" s="70"/>
      <c r="AQ96" s="70"/>
      <c r="AR96" s="76"/>
      <c r="AS96" s="70"/>
      <c r="AT96" s="75"/>
      <c r="AU96" s="75"/>
      <c r="AV96" s="75"/>
      <c r="AW96" s="75"/>
      <c r="AX96" s="75"/>
      <c r="AY96" s="75"/>
      <c r="AZ96" s="75"/>
      <c r="BA96" s="75"/>
      <c r="BB96" s="75"/>
    </row>
    <row r="97" spans="2:54" ht="13.5" customHeight="1">
      <c r="B97" s="70"/>
      <c r="C97" s="70"/>
      <c r="D97" s="70"/>
      <c r="E97" s="70"/>
      <c r="F97" s="70"/>
      <c r="G97" s="70"/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70"/>
      <c r="U97" s="70"/>
      <c r="V97" s="70"/>
      <c r="W97" s="70"/>
      <c r="X97" s="70"/>
      <c r="Y97" s="70"/>
      <c r="Z97" s="70"/>
      <c r="AA97" s="70"/>
      <c r="AB97" s="70"/>
      <c r="AC97" s="70"/>
      <c r="AD97" s="70"/>
      <c r="AE97" s="70"/>
      <c r="AF97" s="70"/>
      <c r="AG97" s="70"/>
      <c r="AH97" s="70"/>
      <c r="AI97" s="70"/>
      <c r="AJ97" s="70"/>
      <c r="AK97" s="70"/>
      <c r="AL97" s="70"/>
      <c r="AM97" s="70"/>
      <c r="AN97" s="70"/>
      <c r="AO97" s="70"/>
      <c r="AP97" s="70"/>
      <c r="AQ97" s="70"/>
      <c r="AR97" s="76"/>
      <c r="AS97" s="70"/>
      <c r="AT97" s="75"/>
      <c r="AU97" s="75"/>
      <c r="AV97" s="75"/>
      <c r="AW97" s="75"/>
      <c r="AX97" s="75"/>
      <c r="AY97" s="75"/>
      <c r="AZ97" s="75"/>
      <c r="BA97" s="75"/>
      <c r="BB97" s="75"/>
    </row>
    <row r="98" spans="2:54" ht="13.5" customHeight="1">
      <c r="B98" s="70"/>
      <c r="C98" s="70"/>
      <c r="D98" s="70"/>
      <c r="E98" s="70"/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70"/>
      <c r="U98" s="70"/>
      <c r="V98" s="70"/>
      <c r="W98" s="70"/>
      <c r="X98" s="70"/>
      <c r="Y98" s="70"/>
      <c r="Z98" s="70"/>
      <c r="AA98" s="70"/>
      <c r="AB98" s="70"/>
      <c r="AC98" s="70"/>
      <c r="AD98" s="70"/>
      <c r="AE98" s="70"/>
      <c r="AF98" s="70"/>
      <c r="AG98" s="70"/>
      <c r="AH98" s="70"/>
      <c r="AI98" s="70"/>
      <c r="AJ98" s="70"/>
      <c r="AK98" s="70"/>
      <c r="AL98" s="70"/>
      <c r="AM98" s="70"/>
      <c r="AN98" s="70"/>
      <c r="AO98" s="70"/>
      <c r="AP98" s="70"/>
      <c r="AQ98" s="70"/>
      <c r="AR98" s="76"/>
      <c r="AS98" s="70"/>
      <c r="AT98" s="75"/>
      <c r="AU98" s="75"/>
      <c r="AV98" s="75"/>
      <c r="AW98" s="75"/>
      <c r="AX98" s="75"/>
      <c r="AY98" s="75"/>
      <c r="AZ98" s="75"/>
      <c r="BA98" s="75"/>
      <c r="BB98" s="75"/>
    </row>
    <row r="99" spans="2:54" ht="13.5" customHeight="1">
      <c r="B99" s="70"/>
      <c r="C99" s="70"/>
      <c r="D99" s="70"/>
      <c r="E99" s="70"/>
      <c r="F99" s="70"/>
      <c r="G99" s="70"/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0"/>
      <c r="S99" s="70"/>
      <c r="T99" s="70"/>
      <c r="U99" s="70"/>
      <c r="V99" s="70"/>
      <c r="W99" s="70"/>
      <c r="X99" s="70"/>
      <c r="Y99" s="70"/>
      <c r="Z99" s="70"/>
      <c r="AA99" s="70"/>
      <c r="AB99" s="70"/>
      <c r="AC99" s="70"/>
      <c r="AD99" s="70"/>
      <c r="AE99" s="70"/>
      <c r="AF99" s="70"/>
      <c r="AG99" s="70"/>
      <c r="AH99" s="70"/>
      <c r="AI99" s="70"/>
      <c r="AJ99" s="70"/>
      <c r="AK99" s="70"/>
      <c r="AL99" s="70"/>
      <c r="AM99" s="70"/>
      <c r="AN99" s="70"/>
      <c r="AO99" s="70"/>
      <c r="AP99" s="70"/>
      <c r="AQ99" s="70"/>
      <c r="AR99" s="76"/>
      <c r="AS99" s="70"/>
      <c r="AT99" s="75"/>
      <c r="AU99" s="75"/>
      <c r="AV99" s="75"/>
      <c r="AW99" s="75"/>
      <c r="AX99" s="75"/>
      <c r="AY99" s="75"/>
      <c r="AZ99" s="75"/>
      <c r="BA99" s="75"/>
      <c r="BB99" s="75"/>
    </row>
    <row r="100" spans="2:54" ht="13.5" customHeight="1">
      <c r="B100" s="70"/>
      <c r="C100" s="70"/>
      <c r="D100" s="70"/>
      <c r="E100" s="70"/>
      <c r="F100" s="70"/>
      <c r="G100" s="70"/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70"/>
      <c r="U100" s="70"/>
      <c r="V100" s="70"/>
      <c r="W100" s="70"/>
      <c r="X100" s="70"/>
      <c r="Y100" s="70"/>
      <c r="Z100" s="70"/>
      <c r="AA100" s="70"/>
      <c r="AB100" s="70"/>
      <c r="AC100" s="70"/>
      <c r="AD100" s="70"/>
      <c r="AE100" s="70"/>
      <c r="AF100" s="70"/>
      <c r="AG100" s="70"/>
      <c r="AH100" s="70"/>
      <c r="AI100" s="70"/>
      <c r="AJ100" s="70"/>
      <c r="AK100" s="70"/>
      <c r="AL100" s="70"/>
      <c r="AM100" s="70"/>
      <c r="AN100" s="70"/>
      <c r="AO100" s="70"/>
      <c r="AP100" s="70"/>
      <c r="AQ100" s="70"/>
      <c r="AR100" s="76"/>
      <c r="AS100" s="70"/>
      <c r="AT100" s="75"/>
      <c r="AU100" s="75"/>
      <c r="AV100" s="75"/>
      <c r="AW100" s="75"/>
      <c r="AX100" s="75"/>
      <c r="AY100" s="75"/>
      <c r="AZ100" s="75"/>
      <c r="BA100" s="75"/>
      <c r="BB100" s="75"/>
    </row>
    <row r="101" spans="2:54" ht="13.5" customHeight="1">
      <c r="B101" s="70"/>
      <c r="C101" s="70"/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70"/>
      <c r="U101" s="70"/>
      <c r="V101" s="70"/>
      <c r="W101" s="70"/>
      <c r="X101" s="70"/>
      <c r="Y101" s="70"/>
      <c r="Z101" s="70"/>
      <c r="AA101" s="70"/>
      <c r="AB101" s="70"/>
      <c r="AC101" s="70"/>
      <c r="AD101" s="70"/>
      <c r="AE101" s="70"/>
      <c r="AF101" s="70"/>
      <c r="AG101" s="70"/>
      <c r="AH101" s="70"/>
      <c r="AI101" s="70"/>
      <c r="AJ101" s="70"/>
      <c r="AK101" s="70"/>
      <c r="AL101" s="70"/>
      <c r="AM101" s="70"/>
      <c r="AN101" s="70"/>
      <c r="AO101" s="70"/>
      <c r="AP101" s="70"/>
      <c r="AQ101" s="70"/>
      <c r="AR101" s="76"/>
      <c r="AS101" s="70"/>
      <c r="AT101" s="75"/>
      <c r="AU101" s="75"/>
      <c r="AV101" s="75"/>
      <c r="AW101" s="75"/>
      <c r="AX101" s="75"/>
      <c r="AY101" s="75"/>
      <c r="AZ101" s="75"/>
      <c r="BA101" s="75"/>
      <c r="BB101" s="75"/>
    </row>
    <row r="102" spans="2:54" ht="13.5" customHeight="1">
      <c r="B102" s="70"/>
      <c r="C102" s="70"/>
      <c r="D102" s="70"/>
      <c r="E102" s="70"/>
      <c r="F102" s="70"/>
      <c r="G102" s="70"/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0"/>
      <c r="S102" s="70"/>
      <c r="T102" s="70"/>
      <c r="U102" s="70"/>
      <c r="V102" s="70"/>
      <c r="W102" s="70"/>
      <c r="X102" s="70"/>
      <c r="Y102" s="70"/>
      <c r="Z102" s="70"/>
      <c r="AA102" s="70"/>
      <c r="AB102" s="70"/>
      <c r="AC102" s="70"/>
      <c r="AD102" s="70"/>
      <c r="AE102" s="70"/>
      <c r="AF102" s="70"/>
      <c r="AG102" s="70"/>
      <c r="AH102" s="70"/>
      <c r="AI102" s="70"/>
      <c r="AJ102" s="70"/>
      <c r="AK102" s="70"/>
      <c r="AL102" s="70"/>
      <c r="AM102" s="70"/>
      <c r="AN102" s="70"/>
      <c r="AO102" s="70"/>
      <c r="AP102" s="70"/>
      <c r="AQ102" s="70"/>
      <c r="AR102" s="76"/>
      <c r="AS102" s="70"/>
      <c r="AT102" s="75"/>
      <c r="AU102" s="75"/>
      <c r="AV102" s="75"/>
      <c r="AW102" s="75"/>
      <c r="AX102" s="75"/>
      <c r="AY102" s="75"/>
      <c r="AZ102" s="75"/>
      <c r="BA102" s="75"/>
      <c r="BB102" s="75"/>
    </row>
    <row r="103" spans="2:54" ht="13.5" customHeight="1">
      <c r="B103" s="70"/>
      <c r="C103" s="70"/>
      <c r="D103" s="70"/>
      <c r="E103" s="70"/>
      <c r="F103" s="70"/>
      <c r="G103" s="70"/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70"/>
      <c r="U103" s="70"/>
      <c r="V103" s="70"/>
      <c r="W103" s="70"/>
      <c r="X103" s="70"/>
      <c r="Y103" s="70"/>
      <c r="Z103" s="70"/>
      <c r="AA103" s="70"/>
      <c r="AB103" s="70"/>
      <c r="AC103" s="70"/>
      <c r="AD103" s="70"/>
      <c r="AE103" s="70"/>
      <c r="AF103" s="70"/>
      <c r="AG103" s="70"/>
      <c r="AH103" s="70"/>
      <c r="AI103" s="70"/>
      <c r="AJ103" s="70"/>
      <c r="AK103" s="70"/>
      <c r="AL103" s="70"/>
      <c r="AM103" s="70"/>
      <c r="AN103" s="70"/>
      <c r="AO103" s="70"/>
      <c r="AP103" s="70"/>
      <c r="AQ103" s="70"/>
      <c r="AR103" s="76"/>
      <c r="AS103" s="70"/>
      <c r="AT103" s="75"/>
      <c r="AU103" s="75"/>
      <c r="AV103" s="75"/>
      <c r="AW103" s="75"/>
      <c r="AX103" s="75"/>
      <c r="AY103" s="75"/>
      <c r="AZ103" s="75"/>
      <c r="BA103" s="75"/>
      <c r="BB103" s="75"/>
    </row>
    <row r="104" spans="2:54" ht="13.5" customHeight="1">
      <c r="B104" s="70"/>
      <c r="C104" s="70"/>
      <c r="D104" s="70"/>
      <c r="E104" s="70"/>
      <c r="F104" s="70"/>
      <c r="G104" s="70"/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70"/>
      <c r="S104" s="70"/>
      <c r="T104" s="70"/>
      <c r="U104" s="70"/>
      <c r="V104" s="70"/>
      <c r="W104" s="70"/>
      <c r="X104" s="70"/>
      <c r="Y104" s="70"/>
      <c r="Z104" s="70"/>
      <c r="AA104" s="70"/>
      <c r="AB104" s="70"/>
      <c r="AC104" s="70"/>
      <c r="AD104" s="70"/>
      <c r="AE104" s="70"/>
      <c r="AF104" s="70"/>
      <c r="AG104" s="70"/>
      <c r="AH104" s="70"/>
      <c r="AI104" s="70"/>
      <c r="AJ104" s="70"/>
      <c r="AK104" s="70"/>
      <c r="AL104" s="70"/>
      <c r="AM104" s="70"/>
      <c r="AN104" s="70"/>
      <c r="AO104" s="70"/>
      <c r="AP104" s="70"/>
      <c r="AQ104" s="70"/>
      <c r="AR104" s="76"/>
      <c r="AS104" s="70"/>
      <c r="AT104" s="75"/>
      <c r="AU104" s="75"/>
      <c r="AV104" s="75"/>
      <c r="AW104" s="75"/>
      <c r="AX104" s="75"/>
      <c r="AY104" s="75"/>
      <c r="AZ104" s="75"/>
      <c r="BA104" s="75"/>
      <c r="BB104" s="75"/>
    </row>
    <row r="105" spans="2:54" ht="13.5" customHeight="1">
      <c r="B105" s="70"/>
      <c r="C105" s="70"/>
      <c r="D105" s="70"/>
      <c r="E105" s="70"/>
      <c r="F105" s="70"/>
      <c r="G105" s="70"/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  <c r="S105" s="70"/>
      <c r="T105" s="70"/>
      <c r="U105" s="70"/>
      <c r="V105" s="70"/>
      <c r="W105" s="70"/>
      <c r="X105" s="70"/>
      <c r="Y105" s="70"/>
      <c r="Z105" s="70"/>
      <c r="AA105" s="70"/>
      <c r="AB105" s="70"/>
      <c r="AC105" s="70"/>
      <c r="AD105" s="70"/>
      <c r="AE105" s="70"/>
      <c r="AF105" s="70"/>
      <c r="AG105" s="70"/>
      <c r="AH105" s="70"/>
      <c r="AI105" s="70"/>
      <c r="AJ105" s="70"/>
      <c r="AK105" s="70"/>
      <c r="AL105" s="70"/>
      <c r="AM105" s="70"/>
      <c r="AN105" s="70"/>
      <c r="AO105" s="70"/>
      <c r="AP105" s="70"/>
      <c r="AQ105" s="70"/>
      <c r="AR105" s="76"/>
      <c r="AS105" s="70"/>
      <c r="AT105" s="75"/>
      <c r="AU105" s="75"/>
      <c r="AV105" s="75"/>
      <c r="AW105" s="75"/>
      <c r="AX105" s="75"/>
      <c r="AY105" s="75"/>
      <c r="AZ105" s="75"/>
      <c r="BA105" s="75"/>
      <c r="BB105" s="75"/>
    </row>
    <row r="106" spans="2:54" ht="13.5" customHeight="1">
      <c r="B106" s="70"/>
      <c r="C106" s="70"/>
      <c r="D106" s="70"/>
      <c r="E106" s="70"/>
      <c r="F106" s="70"/>
      <c r="G106" s="70"/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70"/>
      <c r="S106" s="70"/>
      <c r="T106" s="70"/>
      <c r="U106" s="70"/>
      <c r="V106" s="70"/>
      <c r="W106" s="70"/>
      <c r="X106" s="70"/>
      <c r="Y106" s="70"/>
      <c r="Z106" s="70"/>
      <c r="AA106" s="70"/>
      <c r="AB106" s="70"/>
      <c r="AC106" s="70"/>
      <c r="AD106" s="70"/>
      <c r="AE106" s="70"/>
      <c r="AF106" s="70"/>
      <c r="AG106" s="70"/>
      <c r="AH106" s="70"/>
      <c r="AI106" s="70"/>
      <c r="AJ106" s="70"/>
      <c r="AK106" s="70"/>
      <c r="AL106" s="70"/>
      <c r="AM106" s="70"/>
      <c r="AN106" s="70"/>
      <c r="AO106" s="70"/>
      <c r="AP106" s="70"/>
      <c r="AQ106" s="70"/>
      <c r="AR106" s="76"/>
      <c r="AS106" s="70"/>
      <c r="AT106" s="75"/>
      <c r="AU106" s="75"/>
      <c r="AV106" s="75"/>
      <c r="AW106" s="75"/>
      <c r="AX106" s="75"/>
      <c r="AY106" s="75"/>
      <c r="AZ106" s="75"/>
      <c r="BA106" s="75"/>
      <c r="BB106" s="75"/>
    </row>
    <row r="107" spans="2:54" ht="13.5" customHeight="1">
      <c r="B107" s="70"/>
      <c r="C107" s="70"/>
      <c r="D107" s="70"/>
      <c r="E107" s="70"/>
      <c r="F107" s="70"/>
      <c r="G107" s="70"/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70"/>
      <c r="S107" s="70"/>
      <c r="T107" s="70"/>
      <c r="U107" s="70"/>
      <c r="V107" s="70"/>
      <c r="W107" s="70"/>
      <c r="X107" s="70"/>
      <c r="Y107" s="70"/>
      <c r="Z107" s="70"/>
      <c r="AA107" s="70"/>
      <c r="AB107" s="70"/>
      <c r="AC107" s="70"/>
      <c r="AD107" s="70"/>
      <c r="AE107" s="70"/>
      <c r="AF107" s="70"/>
      <c r="AG107" s="70"/>
      <c r="AH107" s="70"/>
      <c r="AI107" s="70"/>
      <c r="AJ107" s="70"/>
      <c r="AK107" s="70"/>
      <c r="AL107" s="70"/>
      <c r="AM107" s="70"/>
      <c r="AN107" s="70"/>
      <c r="AO107" s="70"/>
      <c r="AP107" s="70"/>
      <c r="AQ107" s="70"/>
      <c r="AR107" s="76"/>
      <c r="AS107" s="70"/>
      <c r="AT107" s="75"/>
      <c r="AU107" s="75"/>
      <c r="AV107" s="75"/>
      <c r="AW107" s="75"/>
      <c r="AX107" s="75"/>
      <c r="AY107" s="75"/>
      <c r="AZ107" s="75"/>
      <c r="BA107" s="75"/>
      <c r="BB107" s="75"/>
    </row>
    <row r="108" spans="2:54" ht="13.5" customHeight="1">
      <c r="B108" s="70"/>
      <c r="C108" s="70"/>
      <c r="D108" s="70"/>
      <c r="E108" s="70"/>
      <c r="F108" s="70"/>
      <c r="G108" s="70"/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70"/>
      <c r="S108" s="70"/>
      <c r="T108" s="70"/>
      <c r="U108" s="70"/>
      <c r="V108" s="70"/>
      <c r="W108" s="70"/>
      <c r="X108" s="70"/>
      <c r="Y108" s="70"/>
      <c r="Z108" s="70"/>
      <c r="AA108" s="70"/>
      <c r="AB108" s="70"/>
      <c r="AC108" s="70"/>
      <c r="AD108" s="70"/>
      <c r="AE108" s="70"/>
      <c r="AF108" s="70"/>
      <c r="AG108" s="70"/>
      <c r="AH108" s="70"/>
      <c r="AI108" s="70"/>
      <c r="AJ108" s="70"/>
      <c r="AK108" s="70"/>
      <c r="AL108" s="70"/>
      <c r="AM108" s="70"/>
      <c r="AN108" s="70"/>
      <c r="AO108" s="70"/>
      <c r="AP108" s="70"/>
      <c r="AQ108" s="70"/>
      <c r="AR108" s="76"/>
      <c r="AS108" s="70"/>
      <c r="AT108" s="75"/>
      <c r="AU108" s="75"/>
      <c r="AV108" s="75"/>
      <c r="AW108" s="75"/>
      <c r="AX108" s="75"/>
      <c r="AY108" s="75"/>
      <c r="AZ108" s="75"/>
      <c r="BA108" s="75"/>
      <c r="BB108" s="75"/>
    </row>
    <row r="109" spans="2:54" ht="13.5" customHeight="1">
      <c r="B109" s="70"/>
      <c r="C109" s="70"/>
      <c r="D109" s="70"/>
      <c r="E109" s="70"/>
      <c r="F109" s="70"/>
      <c r="G109" s="70"/>
      <c r="H109" s="70"/>
      <c r="I109" s="70"/>
      <c r="J109" s="70"/>
      <c r="K109" s="70"/>
      <c r="L109" s="70"/>
      <c r="M109" s="70"/>
      <c r="N109" s="70"/>
      <c r="O109" s="70"/>
      <c r="P109" s="70"/>
      <c r="Q109" s="70"/>
      <c r="R109" s="70"/>
      <c r="S109" s="70"/>
      <c r="T109" s="70"/>
      <c r="U109" s="70"/>
      <c r="V109" s="70"/>
      <c r="W109" s="70"/>
      <c r="X109" s="70"/>
      <c r="Y109" s="70"/>
      <c r="Z109" s="70"/>
      <c r="AA109" s="70"/>
      <c r="AB109" s="70"/>
      <c r="AC109" s="70"/>
      <c r="AD109" s="70"/>
      <c r="AE109" s="70"/>
      <c r="AF109" s="70"/>
      <c r="AG109" s="70"/>
      <c r="AH109" s="70"/>
      <c r="AI109" s="70"/>
      <c r="AJ109" s="70"/>
      <c r="AK109" s="70"/>
      <c r="AL109" s="70"/>
      <c r="AM109" s="70"/>
      <c r="AN109" s="70"/>
      <c r="AO109" s="70"/>
      <c r="AP109" s="70"/>
      <c r="AQ109" s="70"/>
      <c r="AR109" s="76"/>
      <c r="AS109" s="70"/>
      <c r="AT109" s="75"/>
      <c r="AU109" s="75"/>
      <c r="AV109" s="75"/>
      <c r="AW109" s="75"/>
      <c r="AX109" s="75"/>
      <c r="AY109" s="75"/>
      <c r="AZ109" s="75"/>
      <c r="BA109" s="75"/>
      <c r="BB109" s="75"/>
    </row>
    <row r="110" spans="2:54" ht="13.5" customHeight="1">
      <c r="B110" s="70"/>
      <c r="C110" s="70"/>
      <c r="D110" s="70"/>
      <c r="E110" s="70"/>
      <c r="F110" s="70"/>
      <c r="G110" s="70"/>
      <c r="H110" s="70"/>
      <c r="I110" s="70"/>
      <c r="J110" s="70"/>
      <c r="K110" s="70"/>
      <c r="L110" s="70"/>
      <c r="M110" s="70"/>
      <c r="N110" s="70"/>
      <c r="O110" s="70"/>
      <c r="P110" s="70"/>
      <c r="Q110" s="70"/>
      <c r="R110" s="70"/>
      <c r="S110" s="70"/>
      <c r="T110" s="70"/>
      <c r="U110" s="70"/>
      <c r="V110" s="70"/>
      <c r="W110" s="70"/>
      <c r="X110" s="70"/>
      <c r="Y110" s="70"/>
      <c r="Z110" s="70"/>
      <c r="AA110" s="70"/>
      <c r="AB110" s="70"/>
      <c r="AC110" s="70"/>
      <c r="AD110" s="70"/>
      <c r="AE110" s="70"/>
      <c r="AF110" s="70"/>
      <c r="AG110" s="70"/>
      <c r="AH110" s="70"/>
      <c r="AI110" s="70"/>
      <c r="AJ110" s="70"/>
      <c r="AK110" s="70"/>
      <c r="AL110" s="70"/>
      <c r="AM110" s="70"/>
      <c r="AN110" s="70"/>
      <c r="AO110" s="70"/>
      <c r="AP110" s="70"/>
      <c r="AQ110" s="70"/>
      <c r="AR110" s="76"/>
      <c r="AS110" s="70"/>
      <c r="AT110" s="75"/>
      <c r="AU110" s="75"/>
      <c r="AV110" s="75"/>
      <c r="AW110" s="75"/>
      <c r="AX110" s="75"/>
      <c r="AY110" s="75"/>
      <c r="AZ110" s="75"/>
      <c r="BA110" s="75"/>
      <c r="BB110" s="75"/>
    </row>
    <row r="111" spans="2:54" ht="13.5" customHeight="1">
      <c r="B111" s="70"/>
      <c r="C111" s="70"/>
      <c r="D111" s="70"/>
      <c r="E111" s="70"/>
      <c r="F111" s="70"/>
      <c r="G111" s="70"/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70"/>
      <c r="S111" s="70"/>
      <c r="T111" s="70"/>
      <c r="U111" s="70"/>
      <c r="V111" s="70"/>
      <c r="W111" s="70"/>
      <c r="X111" s="70"/>
      <c r="Y111" s="70"/>
      <c r="Z111" s="70"/>
      <c r="AA111" s="70"/>
      <c r="AB111" s="70"/>
      <c r="AC111" s="70"/>
      <c r="AD111" s="70"/>
      <c r="AE111" s="70"/>
      <c r="AF111" s="70"/>
      <c r="AG111" s="70"/>
      <c r="AH111" s="70"/>
      <c r="AI111" s="70"/>
      <c r="AJ111" s="70"/>
      <c r="AK111" s="70"/>
      <c r="AL111" s="70"/>
      <c r="AM111" s="70"/>
      <c r="AN111" s="70"/>
      <c r="AO111" s="70"/>
      <c r="AP111" s="70"/>
      <c r="AQ111" s="70"/>
      <c r="AR111" s="76"/>
      <c r="AS111" s="70"/>
      <c r="AT111" s="75"/>
      <c r="AU111" s="75"/>
      <c r="AV111" s="75"/>
      <c r="AW111" s="75"/>
      <c r="AX111" s="75"/>
      <c r="AY111" s="75"/>
      <c r="AZ111" s="75"/>
      <c r="BA111" s="75"/>
      <c r="BB111" s="75"/>
    </row>
    <row r="112" spans="2:54" ht="13.5" customHeight="1">
      <c r="B112" s="70"/>
      <c r="C112" s="70"/>
      <c r="D112" s="70"/>
      <c r="E112" s="70"/>
      <c r="F112" s="70"/>
      <c r="G112" s="70"/>
      <c r="H112" s="70"/>
      <c r="I112" s="70"/>
      <c r="J112" s="70"/>
      <c r="K112" s="70"/>
      <c r="L112" s="70"/>
      <c r="M112" s="70"/>
      <c r="N112" s="70"/>
      <c r="O112" s="70"/>
      <c r="P112" s="70"/>
      <c r="Q112" s="70"/>
      <c r="R112" s="70"/>
      <c r="S112" s="70"/>
      <c r="T112" s="70"/>
      <c r="U112" s="70"/>
      <c r="V112" s="70"/>
      <c r="W112" s="70"/>
      <c r="X112" s="70"/>
      <c r="Y112" s="70"/>
      <c r="Z112" s="70"/>
      <c r="AA112" s="70"/>
      <c r="AB112" s="70"/>
      <c r="AC112" s="70"/>
      <c r="AD112" s="70"/>
      <c r="AE112" s="70"/>
      <c r="AF112" s="70"/>
      <c r="AG112" s="70"/>
      <c r="AH112" s="70"/>
      <c r="AI112" s="70"/>
      <c r="AJ112" s="70"/>
      <c r="AK112" s="70"/>
      <c r="AL112" s="70"/>
      <c r="AM112" s="70"/>
      <c r="AN112" s="70"/>
      <c r="AO112" s="70"/>
      <c r="AP112" s="70"/>
      <c r="AQ112" s="70"/>
      <c r="AR112" s="76"/>
      <c r="AS112" s="70"/>
      <c r="AT112" s="75"/>
      <c r="AU112" s="75"/>
      <c r="AV112" s="75"/>
      <c r="AW112" s="75"/>
      <c r="AX112" s="75"/>
      <c r="AY112" s="75"/>
      <c r="AZ112" s="75"/>
      <c r="BA112" s="75"/>
      <c r="BB112" s="75"/>
    </row>
    <row r="113" spans="2:54" ht="13.5" customHeight="1">
      <c r="B113" s="70"/>
      <c r="C113" s="70"/>
      <c r="D113" s="70"/>
      <c r="E113" s="70"/>
      <c r="F113" s="70"/>
      <c r="G113" s="70"/>
      <c r="H113" s="70"/>
      <c r="I113" s="70"/>
      <c r="J113" s="70"/>
      <c r="K113" s="70"/>
      <c r="L113" s="70"/>
      <c r="M113" s="70"/>
      <c r="N113" s="70"/>
      <c r="O113" s="70"/>
      <c r="P113" s="70"/>
      <c r="Q113" s="70"/>
      <c r="R113" s="70"/>
      <c r="S113" s="70"/>
      <c r="T113" s="70"/>
      <c r="U113" s="70"/>
      <c r="V113" s="70"/>
      <c r="W113" s="70"/>
      <c r="X113" s="70"/>
      <c r="Y113" s="70"/>
      <c r="Z113" s="70"/>
      <c r="AA113" s="70"/>
      <c r="AB113" s="70"/>
      <c r="AC113" s="70"/>
      <c r="AD113" s="70"/>
      <c r="AE113" s="70"/>
      <c r="AF113" s="70"/>
      <c r="AG113" s="70"/>
      <c r="AH113" s="70"/>
      <c r="AI113" s="70"/>
      <c r="AJ113" s="70"/>
      <c r="AK113" s="70"/>
      <c r="AL113" s="70"/>
      <c r="AM113" s="70"/>
      <c r="AN113" s="70"/>
      <c r="AO113" s="70"/>
      <c r="AP113" s="70"/>
      <c r="AQ113" s="70"/>
      <c r="AR113" s="76"/>
      <c r="AS113" s="70"/>
      <c r="AT113" s="75"/>
      <c r="AU113" s="75"/>
      <c r="AV113" s="75"/>
      <c r="AW113" s="75"/>
      <c r="AX113" s="75"/>
      <c r="AY113" s="75"/>
      <c r="AZ113" s="75"/>
      <c r="BA113" s="75"/>
      <c r="BB113" s="75"/>
    </row>
    <row r="114" spans="2:54" ht="13.5" customHeight="1">
      <c r="B114" s="70"/>
      <c r="C114" s="70"/>
      <c r="D114" s="70"/>
      <c r="E114" s="70"/>
      <c r="F114" s="70"/>
      <c r="G114" s="70"/>
      <c r="H114" s="70"/>
      <c r="I114" s="70"/>
      <c r="J114" s="70"/>
      <c r="K114" s="70"/>
      <c r="L114" s="70"/>
      <c r="M114" s="70"/>
      <c r="N114" s="70"/>
      <c r="O114" s="70"/>
      <c r="P114" s="70"/>
      <c r="Q114" s="70"/>
      <c r="R114" s="70"/>
      <c r="S114" s="70"/>
      <c r="T114" s="70"/>
      <c r="U114" s="70"/>
      <c r="V114" s="70"/>
      <c r="W114" s="70"/>
      <c r="X114" s="70"/>
      <c r="Y114" s="70"/>
      <c r="Z114" s="70"/>
      <c r="AA114" s="70"/>
      <c r="AB114" s="70"/>
      <c r="AC114" s="70"/>
      <c r="AD114" s="70"/>
      <c r="AE114" s="70"/>
      <c r="AF114" s="70"/>
      <c r="AG114" s="70"/>
      <c r="AH114" s="70"/>
      <c r="AI114" s="70"/>
      <c r="AJ114" s="70"/>
      <c r="AK114" s="70"/>
      <c r="AL114" s="70"/>
      <c r="AM114" s="70"/>
      <c r="AN114" s="70"/>
      <c r="AO114" s="70"/>
      <c r="AP114" s="70"/>
      <c r="AQ114" s="70"/>
      <c r="AR114" s="76"/>
      <c r="AS114" s="70"/>
      <c r="AT114" s="75"/>
      <c r="AU114" s="75"/>
      <c r="AV114" s="75"/>
      <c r="AW114" s="75"/>
      <c r="AX114" s="75"/>
      <c r="AY114" s="75"/>
      <c r="AZ114" s="75"/>
      <c r="BA114" s="75"/>
      <c r="BB114" s="75"/>
    </row>
    <row r="115" spans="2:54" ht="13.5" customHeight="1">
      <c r="B115" s="70"/>
      <c r="C115" s="70"/>
      <c r="D115" s="70"/>
      <c r="E115" s="70"/>
      <c r="F115" s="70"/>
      <c r="G115" s="70"/>
      <c r="H115" s="70"/>
      <c r="I115" s="70"/>
      <c r="J115" s="70"/>
      <c r="K115" s="70"/>
      <c r="L115" s="70"/>
      <c r="M115" s="70"/>
      <c r="N115" s="70"/>
      <c r="O115" s="70"/>
      <c r="P115" s="70"/>
      <c r="Q115" s="70"/>
      <c r="R115" s="70"/>
      <c r="S115" s="70"/>
      <c r="T115" s="70"/>
      <c r="U115" s="70"/>
      <c r="V115" s="70"/>
      <c r="W115" s="70"/>
      <c r="X115" s="70"/>
      <c r="Y115" s="70"/>
      <c r="Z115" s="70"/>
      <c r="AA115" s="70"/>
      <c r="AB115" s="70"/>
      <c r="AC115" s="70"/>
      <c r="AD115" s="70"/>
      <c r="AE115" s="70"/>
      <c r="AF115" s="70"/>
      <c r="AG115" s="70"/>
      <c r="AH115" s="70"/>
      <c r="AI115" s="70"/>
      <c r="AJ115" s="70"/>
      <c r="AK115" s="70"/>
      <c r="AL115" s="70"/>
      <c r="AM115" s="70"/>
      <c r="AN115" s="70"/>
      <c r="AO115" s="70"/>
      <c r="AP115" s="70"/>
      <c r="AQ115" s="70"/>
      <c r="AR115" s="76"/>
      <c r="AS115" s="70"/>
      <c r="AT115" s="75"/>
      <c r="AU115" s="75"/>
      <c r="AV115" s="75"/>
      <c r="AW115" s="75"/>
      <c r="AX115" s="75"/>
      <c r="AY115" s="75"/>
      <c r="AZ115" s="75"/>
      <c r="BA115" s="75"/>
      <c r="BB115" s="75"/>
    </row>
    <row r="116" spans="2:54" ht="13.5" customHeight="1">
      <c r="B116" s="70"/>
      <c r="C116" s="70"/>
      <c r="D116" s="70"/>
      <c r="E116" s="70"/>
      <c r="F116" s="70"/>
      <c r="G116" s="70"/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0"/>
      <c r="S116" s="70"/>
      <c r="T116" s="70"/>
      <c r="U116" s="70"/>
      <c r="V116" s="70"/>
      <c r="W116" s="70"/>
      <c r="X116" s="70"/>
      <c r="Y116" s="70"/>
      <c r="Z116" s="70"/>
      <c r="AA116" s="70"/>
      <c r="AB116" s="70"/>
      <c r="AC116" s="70"/>
      <c r="AD116" s="70"/>
      <c r="AE116" s="70"/>
      <c r="AF116" s="70"/>
      <c r="AG116" s="70"/>
      <c r="AH116" s="70"/>
      <c r="AI116" s="70"/>
      <c r="AJ116" s="70"/>
      <c r="AK116" s="70"/>
      <c r="AL116" s="70"/>
      <c r="AM116" s="70"/>
      <c r="AN116" s="70"/>
      <c r="AO116" s="70"/>
      <c r="AP116" s="70"/>
      <c r="AQ116" s="70"/>
      <c r="AR116" s="76"/>
      <c r="AS116" s="70"/>
      <c r="AT116" s="75"/>
      <c r="AU116" s="75"/>
      <c r="AV116" s="75"/>
      <c r="AW116" s="75"/>
      <c r="AX116" s="75"/>
      <c r="AY116" s="75"/>
      <c r="AZ116" s="75"/>
      <c r="BA116" s="75"/>
      <c r="BB116" s="75"/>
    </row>
    <row r="117" spans="2:54" ht="13.5" customHeight="1">
      <c r="B117" s="70"/>
      <c r="C117" s="70"/>
      <c r="D117" s="70"/>
      <c r="E117" s="70"/>
      <c r="F117" s="70"/>
      <c r="G117" s="70"/>
      <c r="H117" s="70"/>
      <c r="I117" s="70"/>
      <c r="J117" s="70"/>
      <c r="K117" s="70"/>
      <c r="L117" s="70"/>
      <c r="M117" s="70"/>
      <c r="N117" s="70"/>
      <c r="O117" s="70"/>
      <c r="P117" s="70"/>
      <c r="Q117" s="70"/>
      <c r="R117" s="70"/>
      <c r="S117" s="70"/>
      <c r="T117" s="70"/>
      <c r="U117" s="70"/>
      <c r="V117" s="70"/>
      <c r="W117" s="70"/>
      <c r="X117" s="70"/>
      <c r="Y117" s="70"/>
      <c r="Z117" s="70"/>
      <c r="AA117" s="70"/>
      <c r="AB117" s="70"/>
      <c r="AC117" s="70"/>
      <c r="AD117" s="70"/>
      <c r="AE117" s="70"/>
      <c r="AF117" s="70"/>
      <c r="AG117" s="70"/>
      <c r="AH117" s="70"/>
      <c r="AI117" s="70"/>
      <c r="AJ117" s="70"/>
      <c r="AK117" s="70"/>
      <c r="AL117" s="70"/>
      <c r="AM117" s="70"/>
      <c r="AN117" s="70"/>
      <c r="AO117" s="70"/>
      <c r="AP117" s="70"/>
      <c r="AQ117" s="70"/>
      <c r="AR117" s="76"/>
      <c r="AS117" s="70"/>
      <c r="AT117" s="75"/>
      <c r="AU117" s="75"/>
      <c r="AV117" s="75"/>
      <c r="AW117" s="75"/>
      <c r="AX117" s="75"/>
      <c r="AY117" s="75"/>
      <c r="AZ117" s="75"/>
      <c r="BA117" s="75"/>
      <c r="BB117" s="75"/>
    </row>
    <row r="118" spans="2:54" ht="13.5" customHeight="1">
      <c r="B118" s="70"/>
      <c r="C118" s="70"/>
      <c r="D118" s="70"/>
      <c r="E118" s="70"/>
      <c r="F118" s="70"/>
      <c r="G118" s="70"/>
      <c r="H118" s="70"/>
      <c r="I118" s="70"/>
      <c r="J118" s="70"/>
      <c r="K118" s="70"/>
      <c r="L118" s="70"/>
      <c r="M118" s="70"/>
      <c r="N118" s="70"/>
      <c r="O118" s="70"/>
      <c r="P118" s="70"/>
      <c r="Q118" s="70"/>
      <c r="R118" s="70"/>
      <c r="S118" s="70"/>
      <c r="T118" s="70"/>
      <c r="U118" s="70"/>
      <c r="V118" s="70"/>
      <c r="W118" s="70"/>
      <c r="X118" s="70"/>
      <c r="Y118" s="70"/>
      <c r="Z118" s="70"/>
      <c r="AA118" s="70"/>
      <c r="AB118" s="70"/>
      <c r="AC118" s="70"/>
      <c r="AD118" s="70"/>
      <c r="AE118" s="70"/>
      <c r="AF118" s="70"/>
      <c r="AG118" s="70"/>
      <c r="AH118" s="70"/>
      <c r="AI118" s="70"/>
      <c r="AJ118" s="70"/>
      <c r="AK118" s="70"/>
      <c r="AL118" s="70"/>
      <c r="AM118" s="70"/>
      <c r="AN118" s="70"/>
      <c r="AO118" s="70"/>
      <c r="AP118" s="70"/>
      <c r="AQ118" s="70"/>
      <c r="AR118" s="76"/>
      <c r="AS118" s="70"/>
      <c r="AT118" s="75"/>
      <c r="AU118" s="75"/>
      <c r="AV118" s="75"/>
      <c r="AW118" s="75"/>
      <c r="AX118" s="75"/>
      <c r="AY118" s="75"/>
      <c r="AZ118" s="75"/>
      <c r="BA118" s="75"/>
      <c r="BB118" s="75"/>
    </row>
    <row r="119" spans="2:54" ht="13.5" customHeight="1">
      <c r="B119" s="70"/>
      <c r="C119" s="70"/>
      <c r="D119" s="70"/>
      <c r="E119" s="70"/>
      <c r="F119" s="70"/>
      <c r="G119" s="70"/>
      <c r="H119" s="70"/>
      <c r="I119" s="70"/>
      <c r="J119" s="70"/>
      <c r="K119" s="70"/>
      <c r="L119" s="70"/>
      <c r="M119" s="70"/>
      <c r="N119" s="70"/>
      <c r="O119" s="70"/>
      <c r="P119" s="70"/>
      <c r="Q119" s="70"/>
      <c r="R119" s="70"/>
      <c r="S119" s="70"/>
      <c r="T119" s="70"/>
      <c r="U119" s="70"/>
      <c r="V119" s="70"/>
      <c r="W119" s="70"/>
      <c r="X119" s="70"/>
      <c r="Y119" s="70"/>
      <c r="Z119" s="70"/>
      <c r="AA119" s="70"/>
      <c r="AB119" s="70"/>
      <c r="AC119" s="70"/>
      <c r="AD119" s="70"/>
      <c r="AE119" s="70"/>
      <c r="AF119" s="70"/>
      <c r="AG119" s="70"/>
      <c r="AH119" s="70"/>
      <c r="AI119" s="70"/>
      <c r="AJ119" s="70"/>
      <c r="AK119" s="70"/>
      <c r="AL119" s="70"/>
      <c r="AM119" s="70"/>
      <c r="AN119" s="70"/>
      <c r="AO119" s="70"/>
      <c r="AP119" s="70"/>
      <c r="AQ119" s="70"/>
      <c r="AR119" s="76"/>
      <c r="AS119" s="70"/>
      <c r="AT119" s="75"/>
      <c r="AU119" s="75"/>
      <c r="AV119" s="75"/>
      <c r="AW119" s="75"/>
      <c r="AX119" s="75"/>
      <c r="AY119" s="75"/>
      <c r="AZ119" s="75"/>
      <c r="BA119" s="75"/>
      <c r="BB119" s="75"/>
    </row>
    <row r="120" spans="2:54" ht="13.5" customHeight="1">
      <c r="B120" s="70"/>
      <c r="C120" s="70"/>
      <c r="D120" s="70"/>
      <c r="E120" s="70"/>
      <c r="F120" s="70"/>
      <c r="G120" s="70"/>
      <c r="H120" s="70"/>
      <c r="I120" s="70"/>
      <c r="J120" s="70"/>
      <c r="K120" s="70"/>
      <c r="L120" s="70"/>
      <c r="M120" s="70"/>
      <c r="N120" s="70"/>
      <c r="O120" s="70"/>
      <c r="P120" s="70"/>
      <c r="Q120" s="70"/>
      <c r="R120" s="70"/>
      <c r="S120" s="70"/>
      <c r="T120" s="70"/>
      <c r="U120" s="70"/>
      <c r="V120" s="70"/>
      <c r="W120" s="70"/>
      <c r="X120" s="70"/>
      <c r="Y120" s="70"/>
      <c r="Z120" s="70"/>
      <c r="AA120" s="70"/>
      <c r="AB120" s="70"/>
      <c r="AC120" s="70"/>
      <c r="AD120" s="70"/>
      <c r="AE120" s="70"/>
      <c r="AF120" s="70"/>
      <c r="AG120" s="70"/>
      <c r="AH120" s="70"/>
      <c r="AI120" s="70"/>
      <c r="AJ120" s="70"/>
      <c r="AK120" s="70"/>
      <c r="AL120" s="70"/>
      <c r="AM120" s="70"/>
      <c r="AN120" s="70"/>
      <c r="AO120" s="70"/>
      <c r="AP120" s="70"/>
      <c r="AQ120" s="70"/>
      <c r="AR120" s="76"/>
      <c r="AS120" s="70"/>
      <c r="AT120" s="75"/>
      <c r="AU120" s="75"/>
      <c r="AV120" s="75"/>
      <c r="AW120" s="75"/>
      <c r="AX120" s="75"/>
      <c r="AY120" s="75"/>
      <c r="AZ120" s="75"/>
      <c r="BA120" s="75"/>
      <c r="BB120" s="75"/>
    </row>
    <row r="121" spans="2:54" ht="13.5" customHeight="1">
      <c r="B121" s="70"/>
      <c r="C121" s="70"/>
      <c r="D121" s="70"/>
      <c r="E121" s="70"/>
      <c r="F121" s="70"/>
      <c r="G121" s="70"/>
      <c r="H121" s="70"/>
      <c r="I121" s="70"/>
      <c r="J121" s="70"/>
      <c r="K121" s="70"/>
      <c r="L121" s="70"/>
      <c r="M121" s="70"/>
      <c r="N121" s="70"/>
      <c r="O121" s="70"/>
      <c r="P121" s="70"/>
      <c r="Q121" s="70"/>
      <c r="R121" s="70"/>
      <c r="S121" s="70"/>
      <c r="T121" s="70"/>
      <c r="U121" s="70"/>
      <c r="V121" s="70"/>
      <c r="W121" s="70"/>
      <c r="X121" s="70"/>
      <c r="Y121" s="70"/>
      <c r="Z121" s="70"/>
      <c r="AA121" s="70"/>
      <c r="AB121" s="70"/>
      <c r="AC121" s="70"/>
      <c r="AD121" s="70"/>
      <c r="AE121" s="70"/>
      <c r="AF121" s="70"/>
      <c r="AG121" s="70"/>
      <c r="AH121" s="70"/>
      <c r="AI121" s="70"/>
      <c r="AJ121" s="70"/>
      <c r="AK121" s="70"/>
      <c r="AL121" s="70"/>
      <c r="AM121" s="70"/>
      <c r="AN121" s="70"/>
      <c r="AO121" s="70"/>
      <c r="AP121" s="70"/>
      <c r="AQ121" s="70"/>
      <c r="AR121" s="76"/>
      <c r="AS121" s="70"/>
      <c r="AT121" s="75"/>
      <c r="AU121" s="75"/>
      <c r="AV121" s="75"/>
      <c r="AW121" s="75"/>
      <c r="AX121" s="75"/>
      <c r="AY121" s="75"/>
      <c r="AZ121" s="75"/>
      <c r="BA121" s="75"/>
      <c r="BB121" s="75"/>
    </row>
    <row r="122" spans="2:54" ht="13.5" customHeight="1">
      <c r="B122" s="70"/>
      <c r="C122" s="70"/>
      <c r="D122" s="70"/>
      <c r="E122" s="70"/>
      <c r="F122" s="70"/>
      <c r="G122" s="70"/>
      <c r="H122" s="70"/>
      <c r="I122" s="70"/>
      <c r="J122" s="70"/>
      <c r="K122" s="70"/>
      <c r="L122" s="70"/>
      <c r="M122" s="70"/>
      <c r="N122" s="70"/>
      <c r="O122" s="70"/>
      <c r="P122" s="70"/>
      <c r="Q122" s="70"/>
      <c r="R122" s="70"/>
      <c r="S122" s="70"/>
      <c r="T122" s="70"/>
      <c r="U122" s="70"/>
      <c r="V122" s="70"/>
      <c r="W122" s="70"/>
      <c r="X122" s="70"/>
      <c r="Y122" s="70"/>
      <c r="Z122" s="70"/>
      <c r="AA122" s="70"/>
      <c r="AB122" s="70"/>
      <c r="AC122" s="70"/>
      <c r="AD122" s="70"/>
      <c r="AE122" s="70"/>
      <c r="AF122" s="70"/>
      <c r="AG122" s="70"/>
      <c r="AH122" s="70"/>
      <c r="AI122" s="70"/>
      <c r="AJ122" s="70"/>
      <c r="AK122" s="70"/>
      <c r="AL122" s="70"/>
      <c r="AM122" s="70"/>
      <c r="AN122" s="70"/>
      <c r="AO122" s="70"/>
      <c r="AP122" s="70"/>
      <c r="AQ122" s="70"/>
      <c r="AR122" s="76"/>
      <c r="AS122" s="70"/>
      <c r="AT122" s="75"/>
      <c r="AU122" s="75"/>
      <c r="AV122" s="75"/>
      <c r="AW122" s="75"/>
      <c r="AX122" s="75"/>
      <c r="AY122" s="75"/>
      <c r="AZ122" s="75"/>
      <c r="BA122" s="75"/>
      <c r="BB122" s="75"/>
    </row>
    <row r="123" spans="2:54" ht="13.5" customHeight="1">
      <c r="B123" s="70"/>
      <c r="C123" s="70"/>
      <c r="D123" s="70"/>
      <c r="E123" s="70"/>
      <c r="F123" s="70"/>
      <c r="G123" s="70"/>
      <c r="H123" s="70"/>
      <c r="I123" s="70"/>
      <c r="J123" s="70"/>
      <c r="K123" s="70"/>
      <c r="L123" s="70"/>
      <c r="M123" s="70"/>
      <c r="N123" s="70"/>
      <c r="O123" s="70"/>
      <c r="P123" s="70"/>
      <c r="Q123" s="70"/>
      <c r="R123" s="70"/>
      <c r="S123" s="70"/>
      <c r="T123" s="70"/>
      <c r="U123" s="70"/>
      <c r="V123" s="70"/>
      <c r="W123" s="70"/>
      <c r="X123" s="70"/>
      <c r="Y123" s="70"/>
      <c r="Z123" s="70"/>
      <c r="AA123" s="70"/>
      <c r="AB123" s="70"/>
      <c r="AC123" s="70"/>
      <c r="AD123" s="70"/>
      <c r="AE123" s="70"/>
      <c r="AF123" s="70"/>
      <c r="AG123" s="70"/>
      <c r="AH123" s="70"/>
      <c r="AI123" s="70"/>
      <c r="AJ123" s="70"/>
      <c r="AK123" s="70"/>
      <c r="AL123" s="70"/>
      <c r="AM123" s="70"/>
      <c r="AN123" s="70"/>
      <c r="AO123" s="70"/>
      <c r="AP123" s="70"/>
      <c r="AQ123" s="70"/>
      <c r="AR123" s="76"/>
      <c r="AS123" s="70"/>
      <c r="AT123" s="75"/>
      <c r="AU123" s="75"/>
      <c r="AV123" s="75"/>
      <c r="AW123" s="75"/>
      <c r="AX123" s="75"/>
      <c r="AY123" s="75"/>
      <c r="AZ123" s="75"/>
      <c r="BA123" s="75"/>
      <c r="BB123" s="75"/>
    </row>
    <row r="124" spans="2:54" ht="13.5" customHeight="1">
      <c r="B124" s="70"/>
      <c r="C124" s="70"/>
      <c r="D124" s="70"/>
      <c r="E124" s="70"/>
      <c r="F124" s="70"/>
      <c r="G124" s="70"/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70"/>
      <c r="U124" s="70"/>
      <c r="V124" s="70"/>
      <c r="W124" s="70"/>
      <c r="X124" s="70"/>
      <c r="Y124" s="70"/>
      <c r="Z124" s="70"/>
      <c r="AA124" s="70"/>
      <c r="AB124" s="70"/>
      <c r="AC124" s="70"/>
      <c r="AD124" s="70"/>
      <c r="AE124" s="70"/>
      <c r="AF124" s="70"/>
      <c r="AG124" s="70"/>
      <c r="AH124" s="70"/>
      <c r="AI124" s="70"/>
      <c r="AJ124" s="70"/>
      <c r="AK124" s="70"/>
      <c r="AL124" s="70"/>
      <c r="AM124" s="70"/>
      <c r="AN124" s="70"/>
      <c r="AO124" s="70"/>
      <c r="AP124" s="70"/>
      <c r="AQ124" s="70"/>
      <c r="AR124" s="76"/>
      <c r="AS124" s="70"/>
      <c r="AT124" s="75"/>
      <c r="AU124" s="75"/>
      <c r="AV124" s="75"/>
      <c r="AW124" s="75"/>
      <c r="AX124" s="75"/>
      <c r="AY124" s="75"/>
      <c r="AZ124" s="75"/>
      <c r="BA124" s="75"/>
      <c r="BB124" s="75"/>
    </row>
    <row r="125" spans="2:54" ht="13.5" customHeight="1">
      <c r="B125" s="70"/>
      <c r="C125" s="70"/>
      <c r="D125" s="70"/>
      <c r="E125" s="70"/>
      <c r="F125" s="70"/>
      <c r="G125" s="70"/>
      <c r="H125" s="70"/>
      <c r="I125" s="70"/>
      <c r="J125" s="70"/>
      <c r="K125" s="70"/>
      <c r="L125" s="70"/>
      <c r="M125" s="70"/>
      <c r="N125" s="70"/>
      <c r="O125" s="70"/>
      <c r="P125" s="70"/>
      <c r="Q125" s="70"/>
      <c r="R125" s="70"/>
      <c r="S125" s="70"/>
      <c r="T125" s="70"/>
      <c r="U125" s="70"/>
      <c r="V125" s="70"/>
      <c r="W125" s="70"/>
      <c r="X125" s="70"/>
      <c r="Y125" s="70"/>
      <c r="Z125" s="70"/>
      <c r="AA125" s="70"/>
      <c r="AB125" s="70"/>
      <c r="AC125" s="70"/>
      <c r="AD125" s="70"/>
      <c r="AE125" s="70"/>
      <c r="AF125" s="70"/>
      <c r="AG125" s="70"/>
      <c r="AH125" s="70"/>
      <c r="AI125" s="70"/>
      <c r="AJ125" s="70"/>
      <c r="AK125" s="70"/>
      <c r="AL125" s="70"/>
      <c r="AM125" s="70"/>
      <c r="AN125" s="70"/>
      <c r="AO125" s="70"/>
      <c r="AP125" s="70"/>
      <c r="AQ125" s="70"/>
      <c r="AR125" s="76"/>
      <c r="AS125" s="70"/>
      <c r="AT125" s="75"/>
      <c r="AU125" s="75"/>
      <c r="AV125" s="75"/>
      <c r="AW125" s="75"/>
      <c r="AX125" s="75"/>
      <c r="AY125" s="75"/>
      <c r="AZ125" s="75"/>
      <c r="BA125" s="75"/>
      <c r="BB125" s="75"/>
    </row>
    <row r="126" spans="2:54" ht="13.5" customHeight="1">
      <c r="B126" s="70"/>
      <c r="C126" s="70"/>
      <c r="D126" s="70"/>
      <c r="E126" s="70"/>
      <c r="F126" s="70"/>
      <c r="G126" s="70"/>
      <c r="H126" s="70"/>
      <c r="I126" s="70"/>
      <c r="J126" s="70"/>
      <c r="K126" s="70"/>
      <c r="L126" s="70"/>
      <c r="M126" s="70"/>
      <c r="N126" s="70"/>
      <c r="O126" s="70"/>
      <c r="P126" s="70"/>
      <c r="Q126" s="70"/>
      <c r="R126" s="70"/>
      <c r="S126" s="70"/>
      <c r="T126" s="70"/>
      <c r="U126" s="70"/>
      <c r="V126" s="70"/>
      <c r="W126" s="70"/>
      <c r="X126" s="70"/>
      <c r="Y126" s="70"/>
      <c r="Z126" s="70"/>
      <c r="AA126" s="70"/>
      <c r="AB126" s="70"/>
      <c r="AC126" s="70"/>
      <c r="AD126" s="70"/>
      <c r="AE126" s="70"/>
      <c r="AF126" s="70"/>
      <c r="AG126" s="70"/>
      <c r="AH126" s="70"/>
      <c r="AI126" s="70"/>
      <c r="AJ126" s="70"/>
      <c r="AK126" s="70"/>
      <c r="AL126" s="70"/>
      <c r="AM126" s="70"/>
      <c r="AN126" s="70"/>
      <c r="AO126" s="70"/>
      <c r="AP126" s="70"/>
      <c r="AQ126" s="70"/>
      <c r="AR126" s="76"/>
      <c r="AS126" s="70"/>
      <c r="AT126" s="75"/>
      <c r="AU126" s="75"/>
      <c r="AV126" s="75"/>
      <c r="AW126" s="75"/>
      <c r="AX126" s="75"/>
      <c r="AY126" s="75"/>
      <c r="AZ126" s="75"/>
      <c r="BA126" s="75"/>
      <c r="BB126" s="75"/>
    </row>
    <row r="127" spans="2:54" ht="13.5" customHeight="1">
      <c r="B127" s="70"/>
      <c r="C127" s="70"/>
      <c r="D127" s="70"/>
      <c r="E127" s="70"/>
      <c r="F127" s="70"/>
      <c r="G127" s="70"/>
      <c r="H127" s="70"/>
      <c r="I127" s="70"/>
      <c r="J127" s="70"/>
      <c r="K127" s="70"/>
      <c r="L127" s="70"/>
      <c r="M127" s="70"/>
      <c r="N127" s="70"/>
      <c r="O127" s="70"/>
      <c r="P127" s="70"/>
      <c r="Q127" s="70"/>
      <c r="R127" s="70"/>
      <c r="S127" s="70"/>
      <c r="T127" s="70"/>
      <c r="U127" s="70"/>
      <c r="V127" s="70"/>
      <c r="W127" s="70"/>
      <c r="X127" s="70"/>
      <c r="Y127" s="70"/>
      <c r="Z127" s="70"/>
      <c r="AA127" s="70"/>
      <c r="AB127" s="70"/>
      <c r="AC127" s="70"/>
      <c r="AD127" s="70"/>
      <c r="AE127" s="70"/>
      <c r="AF127" s="70"/>
      <c r="AG127" s="70"/>
      <c r="AH127" s="70"/>
      <c r="AI127" s="70"/>
      <c r="AJ127" s="70"/>
      <c r="AK127" s="70"/>
      <c r="AL127" s="70"/>
      <c r="AM127" s="70"/>
      <c r="AN127" s="70"/>
      <c r="AO127" s="70"/>
      <c r="AP127" s="70"/>
      <c r="AQ127" s="70"/>
      <c r="AR127" s="76"/>
      <c r="AS127" s="70"/>
      <c r="AT127" s="75"/>
      <c r="AU127" s="75"/>
      <c r="AV127" s="75"/>
      <c r="AW127" s="75"/>
      <c r="AX127" s="75"/>
      <c r="AY127" s="75"/>
      <c r="AZ127" s="75"/>
      <c r="BA127" s="75"/>
      <c r="BB127" s="75"/>
    </row>
    <row r="128" spans="2:54" ht="13.5" customHeight="1">
      <c r="B128" s="70"/>
      <c r="C128" s="70"/>
      <c r="D128" s="70"/>
      <c r="E128" s="70"/>
      <c r="F128" s="70"/>
      <c r="G128" s="70"/>
      <c r="H128" s="70"/>
      <c r="I128" s="70"/>
      <c r="J128" s="70"/>
      <c r="K128" s="70"/>
      <c r="L128" s="70"/>
      <c r="M128" s="70"/>
      <c r="N128" s="70"/>
      <c r="O128" s="70"/>
      <c r="P128" s="70"/>
      <c r="Q128" s="70"/>
      <c r="R128" s="70"/>
      <c r="S128" s="70"/>
      <c r="T128" s="70"/>
      <c r="U128" s="70"/>
      <c r="V128" s="70"/>
      <c r="W128" s="70"/>
      <c r="X128" s="70"/>
      <c r="Y128" s="70"/>
      <c r="Z128" s="70"/>
      <c r="AA128" s="70"/>
      <c r="AB128" s="70"/>
      <c r="AC128" s="70"/>
      <c r="AD128" s="70"/>
      <c r="AE128" s="70"/>
      <c r="AF128" s="70"/>
      <c r="AG128" s="70"/>
      <c r="AH128" s="70"/>
      <c r="AI128" s="70"/>
      <c r="AJ128" s="70"/>
      <c r="AK128" s="70"/>
      <c r="AL128" s="70"/>
      <c r="AM128" s="70"/>
      <c r="AN128" s="70"/>
      <c r="AO128" s="70"/>
      <c r="AP128" s="70"/>
      <c r="AQ128" s="70"/>
      <c r="AR128" s="76"/>
      <c r="AS128" s="70"/>
      <c r="AT128" s="75"/>
      <c r="AU128" s="75"/>
      <c r="AV128" s="75"/>
      <c r="AW128" s="75"/>
      <c r="AX128" s="75"/>
      <c r="AY128" s="75"/>
      <c r="AZ128" s="75"/>
      <c r="BA128" s="75"/>
      <c r="BB128" s="75"/>
    </row>
    <row r="129" spans="2:54" ht="13.5" customHeight="1">
      <c r="B129" s="70"/>
      <c r="C129" s="70"/>
      <c r="D129" s="70"/>
      <c r="E129" s="70"/>
      <c r="F129" s="70"/>
      <c r="G129" s="70"/>
      <c r="H129" s="70"/>
      <c r="I129" s="70"/>
      <c r="J129" s="70"/>
      <c r="K129" s="70"/>
      <c r="L129" s="70"/>
      <c r="M129" s="70"/>
      <c r="N129" s="70"/>
      <c r="O129" s="70"/>
      <c r="P129" s="70"/>
      <c r="Q129" s="70"/>
      <c r="R129" s="70"/>
      <c r="S129" s="70"/>
      <c r="T129" s="70"/>
      <c r="U129" s="70"/>
      <c r="V129" s="70"/>
      <c r="W129" s="70"/>
      <c r="X129" s="70"/>
      <c r="Y129" s="70"/>
      <c r="Z129" s="70"/>
      <c r="AA129" s="70"/>
      <c r="AB129" s="70"/>
      <c r="AC129" s="70"/>
      <c r="AD129" s="70"/>
      <c r="AE129" s="70"/>
      <c r="AF129" s="70"/>
      <c r="AG129" s="70"/>
      <c r="AH129" s="70"/>
      <c r="AI129" s="70"/>
      <c r="AJ129" s="70"/>
      <c r="AK129" s="70"/>
      <c r="AL129" s="70"/>
      <c r="AM129" s="70"/>
      <c r="AN129" s="70"/>
      <c r="AO129" s="70"/>
      <c r="AP129" s="70"/>
      <c r="AQ129" s="70"/>
      <c r="AR129" s="76"/>
      <c r="AS129" s="70"/>
      <c r="AT129" s="75"/>
      <c r="AU129" s="75"/>
      <c r="AV129" s="75"/>
      <c r="AW129" s="75"/>
      <c r="AX129" s="75"/>
      <c r="AY129" s="75"/>
      <c r="AZ129" s="75"/>
      <c r="BA129" s="75"/>
      <c r="BB129" s="75"/>
    </row>
    <row r="130" spans="2:54" ht="13.5" customHeight="1">
      <c r="B130" s="70"/>
      <c r="C130" s="70"/>
      <c r="D130" s="70"/>
      <c r="E130" s="70"/>
      <c r="F130" s="70"/>
      <c r="G130" s="70"/>
      <c r="H130" s="70"/>
      <c r="I130" s="70"/>
      <c r="J130" s="70"/>
      <c r="K130" s="70"/>
      <c r="L130" s="70"/>
      <c r="M130" s="70"/>
      <c r="N130" s="70"/>
      <c r="O130" s="70"/>
      <c r="P130" s="70"/>
      <c r="Q130" s="70"/>
      <c r="R130" s="70"/>
      <c r="S130" s="70"/>
      <c r="T130" s="70"/>
      <c r="U130" s="70"/>
      <c r="V130" s="70"/>
      <c r="W130" s="70"/>
      <c r="X130" s="70"/>
      <c r="Y130" s="70"/>
      <c r="Z130" s="70"/>
      <c r="AA130" s="70"/>
      <c r="AB130" s="70"/>
      <c r="AC130" s="70"/>
      <c r="AD130" s="70"/>
      <c r="AE130" s="70"/>
      <c r="AF130" s="70"/>
      <c r="AG130" s="70"/>
      <c r="AH130" s="70"/>
      <c r="AI130" s="70"/>
      <c r="AJ130" s="70"/>
      <c r="AK130" s="70"/>
      <c r="AL130" s="70"/>
      <c r="AM130" s="70"/>
      <c r="AN130" s="70"/>
      <c r="AO130" s="70"/>
      <c r="AP130" s="70"/>
      <c r="AQ130" s="70"/>
      <c r="AR130" s="76"/>
      <c r="AS130" s="70"/>
      <c r="AT130" s="75"/>
      <c r="AU130" s="75"/>
      <c r="AV130" s="75"/>
      <c r="AW130" s="75"/>
      <c r="AX130" s="75"/>
      <c r="AY130" s="75"/>
      <c r="AZ130" s="75"/>
      <c r="BA130" s="75"/>
      <c r="BB130" s="75"/>
    </row>
    <row r="131" spans="2:54" ht="13.5" customHeight="1">
      <c r="B131" s="70"/>
      <c r="C131" s="70"/>
      <c r="D131" s="70"/>
      <c r="E131" s="70"/>
      <c r="F131" s="70"/>
      <c r="G131" s="70"/>
      <c r="H131" s="70"/>
      <c r="I131" s="70"/>
      <c r="J131" s="70"/>
      <c r="K131" s="70"/>
      <c r="L131" s="70"/>
      <c r="M131" s="70"/>
      <c r="N131" s="70"/>
      <c r="O131" s="70"/>
      <c r="P131" s="70"/>
      <c r="Q131" s="70"/>
      <c r="R131" s="70"/>
      <c r="S131" s="70"/>
      <c r="T131" s="70"/>
      <c r="U131" s="70"/>
      <c r="V131" s="70"/>
      <c r="W131" s="70"/>
      <c r="X131" s="70"/>
      <c r="Y131" s="70"/>
      <c r="Z131" s="70"/>
      <c r="AA131" s="70"/>
      <c r="AB131" s="70"/>
      <c r="AC131" s="70"/>
      <c r="AD131" s="70"/>
      <c r="AE131" s="70"/>
      <c r="AF131" s="70"/>
      <c r="AG131" s="70"/>
      <c r="AH131" s="70"/>
      <c r="AI131" s="70"/>
      <c r="AJ131" s="70"/>
      <c r="AK131" s="70"/>
      <c r="AL131" s="70"/>
      <c r="AM131" s="70"/>
      <c r="AN131" s="70"/>
      <c r="AO131" s="70"/>
      <c r="AP131" s="70"/>
      <c r="AQ131" s="70"/>
      <c r="AR131" s="76"/>
      <c r="AS131" s="70"/>
      <c r="AT131" s="75"/>
      <c r="AU131" s="75"/>
      <c r="AV131" s="75"/>
      <c r="AW131" s="75"/>
      <c r="AX131" s="75"/>
      <c r="AY131" s="75"/>
      <c r="AZ131" s="75"/>
      <c r="BA131" s="75"/>
      <c r="BB131" s="75"/>
    </row>
    <row r="132" spans="2:54" ht="13.5" customHeight="1">
      <c r="B132" s="70"/>
      <c r="C132" s="70"/>
      <c r="D132" s="70"/>
      <c r="E132" s="70"/>
      <c r="F132" s="70"/>
      <c r="G132" s="70"/>
      <c r="H132" s="70"/>
      <c r="I132" s="70"/>
      <c r="J132" s="70"/>
      <c r="K132" s="70"/>
      <c r="L132" s="70"/>
      <c r="M132" s="70"/>
      <c r="N132" s="70"/>
      <c r="O132" s="70"/>
      <c r="P132" s="70"/>
      <c r="Q132" s="70"/>
      <c r="R132" s="70"/>
      <c r="S132" s="70"/>
      <c r="T132" s="70"/>
      <c r="U132" s="70"/>
      <c r="V132" s="70"/>
      <c r="W132" s="70"/>
      <c r="X132" s="70"/>
      <c r="Y132" s="70"/>
      <c r="Z132" s="70"/>
      <c r="AA132" s="70"/>
      <c r="AB132" s="70"/>
      <c r="AC132" s="70"/>
      <c r="AD132" s="70"/>
      <c r="AE132" s="70"/>
      <c r="AF132" s="70"/>
      <c r="AG132" s="70"/>
      <c r="AH132" s="70"/>
      <c r="AI132" s="70"/>
      <c r="AJ132" s="70"/>
      <c r="AK132" s="70"/>
      <c r="AL132" s="70"/>
      <c r="AM132" s="70"/>
      <c r="AN132" s="70"/>
      <c r="AO132" s="70"/>
      <c r="AP132" s="70"/>
      <c r="AQ132" s="70"/>
      <c r="AR132" s="76"/>
      <c r="AS132" s="70"/>
      <c r="AT132" s="75"/>
      <c r="AU132" s="75"/>
      <c r="AV132" s="75"/>
      <c r="AW132" s="75"/>
      <c r="AX132" s="75"/>
      <c r="AY132" s="75"/>
      <c r="AZ132" s="75"/>
      <c r="BA132" s="75"/>
      <c r="BB132" s="75"/>
    </row>
    <row r="133" spans="2:54" ht="13.5" customHeight="1">
      <c r="B133" s="70"/>
      <c r="C133" s="70"/>
      <c r="D133" s="70"/>
      <c r="E133" s="70"/>
      <c r="F133" s="70"/>
      <c r="G133" s="70"/>
      <c r="H133" s="70"/>
      <c r="I133" s="70"/>
      <c r="J133" s="70"/>
      <c r="K133" s="70"/>
      <c r="L133" s="70"/>
      <c r="M133" s="70"/>
      <c r="N133" s="70"/>
      <c r="O133" s="70"/>
      <c r="P133" s="70"/>
      <c r="Q133" s="70"/>
      <c r="R133" s="70"/>
      <c r="S133" s="70"/>
      <c r="T133" s="70"/>
      <c r="U133" s="70"/>
      <c r="V133" s="70"/>
      <c r="W133" s="70"/>
      <c r="X133" s="70"/>
      <c r="Y133" s="70"/>
      <c r="Z133" s="70"/>
      <c r="AA133" s="70"/>
      <c r="AB133" s="70"/>
      <c r="AC133" s="70"/>
      <c r="AD133" s="70"/>
      <c r="AE133" s="70"/>
      <c r="AF133" s="70"/>
      <c r="AG133" s="70"/>
      <c r="AH133" s="70"/>
      <c r="AI133" s="70"/>
      <c r="AJ133" s="70"/>
      <c r="AK133" s="70"/>
      <c r="AL133" s="70"/>
      <c r="AM133" s="70"/>
      <c r="AN133" s="70"/>
      <c r="AO133" s="70"/>
      <c r="AP133" s="70"/>
      <c r="AQ133" s="70"/>
      <c r="AR133" s="76"/>
      <c r="AS133" s="70"/>
      <c r="AT133" s="75"/>
      <c r="AU133" s="75"/>
      <c r="AV133" s="75"/>
      <c r="AW133" s="75"/>
      <c r="AX133" s="75"/>
      <c r="AY133" s="75"/>
      <c r="AZ133" s="75"/>
      <c r="BA133" s="75"/>
      <c r="BB133" s="75"/>
    </row>
    <row r="134" spans="2:54" ht="13.5" customHeight="1">
      <c r="B134" s="70"/>
      <c r="C134" s="70"/>
      <c r="D134" s="70"/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70"/>
      <c r="U134" s="70"/>
      <c r="V134" s="70"/>
      <c r="W134" s="70"/>
      <c r="X134" s="70"/>
      <c r="Y134" s="70"/>
      <c r="Z134" s="70"/>
      <c r="AA134" s="70"/>
      <c r="AB134" s="70"/>
      <c r="AC134" s="70"/>
      <c r="AD134" s="70"/>
      <c r="AE134" s="70"/>
      <c r="AF134" s="70"/>
      <c r="AG134" s="70"/>
      <c r="AH134" s="70"/>
      <c r="AI134" s="70"/>
      <c r="AJ134" s="70"/>
      <c r="AK134" s="70"/>
      <c r="AL134" s="70"/>
      <c r="AM134" s="70"/>
      <c r="AN134" s="70"/>
      <c r="AO134" s="70"/>
      <c r="AP134" s="70"/>
      <c r="AQ134" s="70"/>
      <c r="AR134" s="76"/>
      <c r="AS134" s="70"/>
      <c r="AT134" s="75"/>
      <c r="AU134" s="75"/>
      <c r="AV134" s="75"/>
      <c r="AW134" s="75"/>
      <c r="AX134" s="75"/>
      <c r="AY134" s="75"/>
      <c r="AZ134" s="75"/>
      <c r="BA134" s="75"/>
      <c r="BB134" s="75"/>
    </row>
    <row r="135" spans="2:54" ht="13.5" customHeight="1">
      <c r="B135" s="70"/>
      <c r="C135" s="70"/>
      <c r="D135" s="70"/>
      <c r="E135" s="70"/>
      <c r="F135" s="70"/>
      <c r="G135" s="70"/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0"/>
      <c r="S135" s="70"/>
      <c r="T135" s="70"/>
      <c r="U135" s="70"/>
      <c r="V135" s="70"/>
      <c r="W135" s="70"/>
      <c r="X135" s="70"/>
      <c r="Y135" s="70"/>
      <c r="Z135" s="70"/>
      <c r="AA135" s="70"/>
      <c r="AB135" s="70"/>
      <c r="AC135" s="70"/>
      <c r="AD135" s="70"/>
      <c r="AE135" s="70"/>
      <c r="AF135" s="70"/>
      <c r="AG135" s="70"/>
      <c r="AH135" s="70"/>
      <c r="AI135" s="70"/>
      <c r="AJ135" s="70"/>
      <c r="AK135" s="70"/>
      <c r="AL135" s="70"/>
      <c r="AM135" s="70"/>
      <c r="AN135" s="70"/>
      <c r="AO135" s="70"/>
      <c r="AP135" s="70"/>
      <c r="AQ135" s="70"/>
      <c r="AR135" s="76"/>
      <c r="AS135" s="70"/>
      <c r="AT135" s="75"/>
      <c r="AU135" s="75"/>
      <c r="AV135" s="75"/>
      <c r="AW135" s="75"/>
      <c r="AX135" s="75"/>
      <c r="AY135" s="75"/>
      <c r="AZ135" s="75"/>
      <c r="BA135" s="75"/>
      <c r="BB135" s="75"/>
    </row>
    <row r="136" spans="2:54" ht="13.5" customHeight="1">
      <c r="B136" s="70"/>
      <c r="C136" s="70"/>
      <c r="D136" s="70"/>
      <c r="E136" s="70"/>
      <c r="F136" s="70"/>
      <c r="G136" s="70"/>
      <c r="H136" s="70"/>
      <c r="I136" s="70"/>
      <c r="J136" s="70"/>
      <c r="K136" s="70"/>
      <c r="L136" s="70"/>
      <c r="M136" s="70"/>
      <c r="N136" s="70"/>
      <c r="O136" s="70"/>
      <c r="P136" s="70"/>
      <c r="Q136" s="70"/>
      <c r="R136" s="70"/>
      <c r="S136" s="70"/>
      <c r="T136" s="70"/>
      <c r="U136" s="70"/>
      <c r="V136" s="70"/>
      <c r="W136" s="70"/>
      <c r="X136" s="70"/>
      <c r="Y136" s="70"/>
      <c r="Z136" s="70"/>
      <c r="AA136" s="70"/>
      <c r="AB136" s="70"/>
      <c r="AC136" s="70"/>
      <c r="AD136" s="70"/>
      <c r="AE136" s="70"/>
      <c r="AF136" s="70"/>
      <c r="AG136" s="70"/>
      <c r="AH136" s="70"/>
      <c r="AI136" s="70"/>
      <c r="AJ136" s="70"/>
      <c r="AK136" s="70"/>
      <c r="AL136" s="70"/>
      <c r="AM136" s="70"/>
      <c r="AN136" s="70"/>
      <c r="AO136" s="70"/>
      <c r="AP136" s="70"/>
      <c r="AQ136" s="70"/>
      <c r="AR136" s="76"/>
      <c r="AS136" s="70"/>
      <c r="AT136" s="75"/>
      <c r="AU136" s="75"/>
      <c r="AV136" s="75"/>
      <c r="AW136" s="75"/>
      <c r="AX136" s="75"/>
      <c r="AY136" s="75"/>
      <c r="AZ136" s="75"/>
      <c r="BA136" s="75"/>
      <c r="BB136" s="75"/>
    </row>
    <row r="137" spans="2:54" ht="13.5" customHeight="1">
      <c r="B137" s="70"/>
      <c r="C137" s="70"/>
      <c r="D137" s="70"/>
      <c r="E137" s="70"/>
      <c r="F137" s="70"/>
      <c r="G137" s="70"/>
      <c r="H137" s="70"/>
      <c r="I137" s="70"/>
      <c r="J137" s="70"/>
      <c r="K137" s="70"/>
      <c r="L137" s="70"/>
      <c r="M137" s="70"/>
      <c r="N137" s="70"/>
      <c r="O137" s="70"/>
      <c r="P137" s="70"/>
      <c r="Q137" s="70"/>
      <c r="R137" s="70"/>
      <c r="S137" s="70"/>
      <c r="T137" s="70"/>
      <c r="U137" s="70"/>
      <c r="V137" s="70"/>
      <c r="W137" s="70"/>
      <c r="X137" s="70"/>
      <c r="Y137" s="70"/>
      <c r="Z137" s="70"/>
      <c r="AA137" s="70"/>
      <c r="AB137" s="70"/>
      <c r="AC137" s="70"/>
      <c r="AD137" s="70"/>
      <c r="AE137" s="70"/>
      <c r="AF137" s="70"/>
      <c r="AG137" s="70"/>
      <c r="AH137" s="70"/>
      <c r="AI137" s="70"/>
      <c r="AJ137" s="70"/>
      <c r="AK137" s="70"/>
      <c r="AL137" s="70"/>
      <c r="AM137" s="70"/>
      <c r="AN137" s="70"/>
      <c r="AO137" s="70"/>
      <c r="AP137" s="70"/>
      <c r="AQ137" s="70"/>
      <c r="AR137" s="76"/>
      <c r="AS137" s="70"/>
      <c r="AT137" s="75"/>
      <c r="AU137" s="75"/>
      <c r="AV137" s="75"/>
      <c r="AW137" s="75"/>
      <c r="AX137" s="75"/>
      <c r="AY137" s="75"/>
      <c r="AZ137" s="75"/>
      <c r="BA137" s="75"/>
      <c r="BB137" s="75"/>
    </row>
    <row r="138" spans="2:54" ht="13.5" customHeight="1">
      <c r="B138" s="70"/>
      <c r="C138" s="70"/>
      <c r="D138" s="70"/>
      <c r="E138" s="70"/>
      <c r="F138" s="70"/>
      <c r="G138" s="70"/>
      <c r="H138" s="70"/>
      <c r="I138" s="70"/>
      <c r="J138" s="70"/>
      <c r="K138" s="70"/>
      <c r="L138" s="70"/>
      <c r="M138" s="70"/>
      <c r="N138" s="70"/>
      <c r="O138" s="70"/>
      <c r="P138" s="70"/>
      <c r="Q138" s="70"/>
      <c r="R138" s="70"/>
      <c r="S138" s="70"/>
      <c r="T138" s="70"/>
      <c r="U138" s="70"/>
      <c r="V138" s="70"/>
      <c r="W138" s="70"/>
      <c r="X138" s="70"/>
      <c r="Y138" s="70"/>
      <c r="Z138" s="70"/>
      <c r="AA138" s="70"/>
      <c r="AB138" s="70"/>
      <c r="AC138" s="70"/>
      <c r="AD138" s="70"/>
      <c r="AE138" s="70"/>
      <c r="AF138" s="70"/>
      <c r="AG138" s="70"/>
      <c r="AH138" s="70"/>
      <c r="AI138" s="70"/>
      <c r="AJ138" s="70"/>
      <c r="AK138" s="70"/>
      <c r="AL138" s="70"/>
      <c r="AM138" s="70"/>
      <c r="AN138" s="70"/>
      <c r="AO138" s="70"/>
      <c r="AP138" s="70"/>
      <c r="AQ138" s="70"/>
      <c r="AR138" s="76"/>
      <c r="AS138" s="70"/>
      <c r="AT138" s="75"/>
      <c r="AU138" s="75"/>
      <c r="AV138" s="75"/>
      <c r="AW138" s="75"/>
      <c r="AX138" s="75"/>
      <c r="AY138" s="75"/>
      <c r="AZ138" s="75"/>
      <c r="BA138" s="75"/>
      <c r="BB138" s="75"/>
    </row>
    <row r="139" spans="2:54" ht="13.5" customHeight="1">
      <c r="B139" s="70"/>
      <c r="C139" s="70"/>
      <c r="D139" s="70"/>
      <c r="E139" s="70"/>
      <c r="F139" s="70"/>
      <c r="G139" s="70"/>
      <c r="H139" s="70"/>
      <c r="I139" s="70"/>
      <c r="J139" s="70"/>
      <c r="K139" s="70"/>
      <c r="L139" s="70"/>
      <c r="M139" s="70"/>
      <c r="N139" s="70"/>
      <c r="O139" s="70"/>
      <c r="P139" s="70"/>
      <c r="Q139" s="70"/>
      <c r="R139" s="70"/>
      <c r="S139" s="70"/>
      <c r="T139" s="70"/>
      <c r="U139" s="70"/>
      <c r="V139" s="70"/>
      <c r="W139" s="70"/>
      <c r="X139" s="70"/>
      <c r="Y139" s="70"/>
      <c r="Z139" s="70"/>
      <c r="AA139" s="70"/>
      <c r="AB139" s="70"/>
      <c r="AC139" s="70"/>
      <c r="AD139" s="70"/>
      <c r="AE139" s="70"/>
      <c r="AF139" s="70"/>
      <c r="AG139" s="70"/>
      <c r="AH139" s="70"/>
      <c r="AI139" s="70"/>
      <c r="AJ139" s="70"/>
      <c r="AK139" s="70"/>
      <c r="AL139" s="70"/>
      <c r="AM139" s="70"/>
      <c r="AN139" s="70"/>
      <c r="AO139" s="70"/>
      <c r="AP139" s="70"/>
      <c r="AQ139" s="70"/>
      <c r="AR139" s="76"/>
      <c r="AS139" s="70"/>
      <c r="AT139" s="75"/>
      <c r="AU139" s="75"/>
      <c r="AV139" s="75"/>
      <c r="AW139" s="75"/>
      <c r="AX139" s="75"/>
      <c r="AY139" s="75"/>
      <c r="AZ139" s="75"/>
      <c r="BA139" s="75"/>
      <c r="BB139" s="75"/>
    </row>
    <row r="140" spans="2:54" ht="13.5" customHeight="1">
      <c r="B140" s="70"/>
      <c r="C140" s="70"/>
      <c r="D140" s="70"/>
      <c r="E140" s="70"/>
      <c r="F140" s="70"/>
      <c r="G140" s="70"/>
      <c r="H140" s="70"/>
      <c r="I140" s="70"/>
      <c r="J140" s="70"/>
      <c r="K140" s="70"/>
      <c r="L140" s="70"/>
      <c r="M140" s="70"/>
      <c r="N140" s="70"/>
      <c r="O140" s="70"/>
      <c r="P140" s="70"/>
      <c r="Q140" s="70"/>
      <c r="R140" s="70"/>
      <c r="S140" s="70"/>
      <c r="T140" s="70"/>
      <c r="U140" s="70"/>
      <c r="V140" s="70"/>
      <c r="W140" s="70"/>
      <c r="X140" s="70"/>
      <c r="Y140" s="70"/>
      <c r="Z140" s="70"/>
      <c r="AA140" s="70"/>
      <c r="AB140" s="70"/>
      <c r="AC140" s="70"/>
      <c r="AD140" s="70"/>
      <c r="AE140" s="70"/>
      <c r="AF140" s="70"/>
      <c r="AG140" s="70"/>
      <c r="AH140" s="70"/>
      <c r="AI140" s="70"/>
      <c r="AJ140" s="70"/>
      <c r="AK140" s="70"/>
      <c r="AL140" s="70"/>
      <c r="AM140" s="70"/>
      <c r="AN140" s="70"/>
      <c r="AO140" s="70"/>
      <c r="AP140" s="70"/>
      <c r="AQ140" s="70"/>
      <c r="AR140" s="76"/>
      <c r="AS140" s="70"/>
      <c r="AT140" s="75"/>
      <c r="AU140" s="75"/>
      <c r="AV140" s="75"/>
      <c r="AW140" s="75"/>
      <c r="AX140" s="75"/>
      <c r="AY140" s="75"/>
      <c r="AZ140" s="75"/>
      <c r="BA140" s="75"/>
      <c r="BB140" s="75"/>
    </row>
    <row r="141" spans="2:54" ht="13.5" customHeight="1">
      <c r="B141" s="70"/>
      <c r="C141" s="70"/>
      <c r="D141" s="70"/>
      <c r="E141" s="70"/>
      <c r="F141" s="70"/>
      <c r="G141" s="70"/>
      <c r="H141" s="70"/>
      <c r="I141" s="70"/>
      <c r="J141" s="70"/>
      <c r="K141" s="70"/>
      <c r="L141" s="70"/>
      <c r="M141" s="70"/>
      <c r="N141" s="70"/>
      <c r="O141" s="70"/>
      <c r="P141" s="70"/>
      <c r="Q141" s="70"/>
      <c r="R141" s="70"/>
      <c r="S141" s="70"/>
      <c r="T141" s="70"/>
      <c r="U141" s="70"/>
      <c r="V141" s="70"/>
      <c r="W141" s="70"/>
      <c r="X141" s="70"/>
      <c r="Y141" s="70"/>
      <c r="Z141" s="70"/>
      <c r="AA141" s="70"/>
      <c r="AB141" s="70"/>
      <c r="AC141" s="70"/>
      <c r="AD141" s="70"/>
      <c r="AE141" s="70"/>
      <c r="AF141" s="70"/>
      <c r="AG141" s="70"/>
      <c r="AH141" s="70"/>
      <c r="AI141" s="70"/>
      <c r="AJ141" s="70"/>
      <c r="AK141" s="70"/>
      <c r="AL141" s="70"/>
      <c r="AM141" s="70"/>
      <c r="AN141" s="70"/>
      <c r="AO141" s="70"/>
      <c r="AP141" s="70"/>
      <c r="AQ141" s="70"/>
      <c r="AR141" s="76"/>
      <c r="AS141" s="70"/>
      <c r="AT141" s="75"/>
      <c r="AU141" s="75"/>
      <c r="AV141" s="75"/>
      <c r="AW141" s="75"/>
      <c r="AX141" s="75"/>
      <c r="AY141" s="75"/>
      <c r="AZ141" s="75"/>
      <c r="BA141" s="75"/>
      <c r="BB141" s="75"/>
    </row>
    <row r="142" spans="2:54" ht="13.5" customHeight="1">
      <c r="B142" s="70"/>
      <c r="C142" s="70"/>
      <c r="D142" s="70"/>
      <c r="E142" s="70"/>
      <c r="F142" s="70"/>
      <c r="G142" s="70"/>
      <c r="H142" s="70"/>
      <c r="I142" s="70"/>
      <c r="J142" s="70"/>
      <c r="K142" s="70"/>
      <c r="L142" s="70"/>
      <c r="M142" s="70"/>
      <c r="N142" s="70"/>
      <c r="O142" s="70"/>
      <c r="P142" s="70"/>
      <c r="Q142" s="70"/>
      <c r="R142" s="70"/>
      <c r="S142" s="70"/>
      <c r="T142" s="70"/>
      <c r="U142" s="70"/>
      <c r="V142" s="70"/>
      <c r="W142" s="70"/>
      <c r="X142" s="70"/>
      <c r="Y142" s="70"/>
      <c r="Z142" s="70"/>
      <c r="AA142" s="70"/>
      <c r="AB142" s="70"/>
      <c r="AC142" s="70"/>
      <c r="AD142" s="70"/>
      <c r="AE142" s="70"/>
      <c r="AF142" s="70"/>
      <c r="AG142" s="70"/>
      <c r="AH142" s="70"/>
      <c r="AI142" s="70"/>
      <c r="AJ142" s="70"/>
      <c r="AK142" s="70"/>
      <c r="AL142" s="70"/>
      <c r="AM142" s="70"/>
      <c r="AN142" s="70"/>
      <c r="AO142" s="70"/>
      <c r="AP142" s="70"/>
      <c r="AQ142" s="70"/>
      <c r="AR142" s="76"/>
      <c r="AS142" s="70"/>
      <c r="AT142" s="75"/>
      <c r="AU142" s="75"/>
      <c r="AV142" s="75"/>
      <c r="AW142" s="75"/>
      <c r="AX142" s="75"/>
      <c r="AY142" s="75"/>
      <c r="AZ142" s="75"/>
      <c r="BA142" s="75"/>
      <c r="BB142" s="75"/>
    </row>
    <row r="143" spans="2:54" ht="13.5" customHeight="1">
      <c r="B143" s="70"/>
      <c r="C143" s="70"/>
      <c r="D143" s="70"/>
      <c r="E143" s="70"/>
      <c r="F143" s="70"/>
      <c r="G143" s="70"/>
      <c r="H143" s="70"/>
      <c r="I143" s="70"/>
      <c r="J143" s="70"/>
      <c r="K143" s="70"/>
      <c r="L143" s="70"/>
      <c r="M143" s="70"/>
      <c r="N143" s="70"/>
      <c r="O143" s="70"/>
      <c r="P143" s="70"/>
      <c r="Q143" s="70"/>
      <c r="R143" s="70"/>
      <c r="S143" s="70"/>
      <c r="T143" s="70"/>
      <c r="U143" s="70"/>
      <c r="V143" s="70"/>
      <c r="W143" s="70"/>
      <c r="X143" s="70"/>
      <c r="Y143" s="70"/>
      <c r="Z143" s="70"/>
      <c r="AA143" s="70"/>
      <c r="AB143" s="70"/>
      <c r="AC143" s="70"/>
      <c r="AD143" s="70"/>
      <c r="AE143" s="70"/>
      <c r="AF143" s="70"/>
      <c r="AG143" s="70"/>
      <c r="AH143" s="70"/>
      <c r="AI143" s="70"/>
      <c r="AJ143" s="70"/>
      <c r="AK143" s="70"/>
      <c r="AL143" s="70"/>
      <c r="AM143" s="70"/>
      <c r="AN143" s="70"/>
      <c r="AO143" s="70"/>
      <c r="AP143" s="70"/>
      <c r="AQ143" s="70"/>
      <c r="AR143" s="76"/>
      <c r="AS143" s="70"/>
      <c r="AT143" s="75"/>
      <c r="AU143" s="75"/>
      <c r="AV143" s="75"/>
      <c r="AW143" s="75"/>
      <c r="AX143" s="75"/>
      <c r="AY143" s="75"/>
      <c r="AZ143" s="75"/>
      <c r="BA143" s="75"/>
      <c r="BB143" s="75"/>
    </row>
    <row r="144" spans="2:54" ht="13.5" customHeight="1">
      <c r="B144" s="70"/>
      <c r="C144" s="70"/>
      <c r="D144" s="70"/>
      <c r="E144" s="70"/>
      <c r="F144" s="70"/>
      <c r="G144" s="70"/>
      <c r="H144" s="70"/>
      <c r="I144" s="70"/>
      <c r="J144" s="70"/>
      <c r="K144" s="70"/>
      <c r="L144" s="70"/>
      <c r="M144" s="70"/>
      <c r="N144" s="70"/>
      <c r="O144" s="70"/>
      <c r="P144" s="70"/>
      <c r="Q144" s="70"/>
      <c r="R144" s="70"/>
      <c r="S144" s="70"/>
      <c r="T144" s="70"/>
      <c r="U144" s="70"/>
      <c r="V144" s="70"/>
      <c r="W144" s="70"/>
      <c r="X144" s="70"/>
      <c r="Y144" s="70"/>
      <c r="Z144" s="70"/>
      <c r="AA144" s="70"/>
      <c r="AB144" s="70"/>
      <c r="AC144" s="70"/>
      <c r="AD144" s="70"/>
      <c r="AE144" s="70"/>
      <c r="AF144" s="70"/>
      <c r="AG144" s="70"/>
      <c r="AH144" s="70"/>
      <c r="AI144" s="70"/>
      <c r="AJ144" s="70"/>
      <c r="AK144" s="70"/>
      <c r="AL144" s="70"/>
      <c r="AM144" s="70"/>
      <c r="AN144" s="70"/>
      <c r="AO144" s="70"/>
      <c r="AP144" s="70"/>
      <c r="AQ144" s="70"/>
      <c r="AR144" s="76"/>
      <c r="AS144" s="70"/>
      <c r="AT144" s="75"/>
      <c r="AU144" s="75"/>
      <c r="AV144" s="75"/>
      <c r="AW144" s="75"/>
      <c r="AX144" s="75"/>
      <c r="AY144" s="75"/>
      <c r="AZ144" s="75"/>
      <c r="BA144" s="75"/>
      <c r="BB144" s="75"/>
    </row>
    <row r="145" spans="2:54" ht="13.5" customHeight="1">
      <c r="B145" s="70"/>
      <c r="C145" s="70"/>
      <c r="D145" s="70"/>
      <c r="E145" s="70"/>
      <c r="F145" s="70"/>
      <c r="G145" s="70"/>
      <c r="H145" s="70"/>
      <c r="I145" s="70"/>
      <c r="J145" s="70"/>
      <c r="K145" s="70"/>
      <c r="L145" s="70"/>
      <c r="M145" s="70"/>
      <c r="N145" s="70"/>
      <c r="O145" s="70"/>
      <c r="P145" s="70"/>
      <c r="Q145" s="70"/>
      <c r="R145" s="70"/>
      <c r="S145" s="70"/>
      <c r="T145" s="70"/>
      <c r="U145" s="70"/>
      <c r="V145" s="70"/>
      <c r="W145" s="70"/>
      <c r="X145" s="70"/>
      <c r="Y145" s="70"/>
      <c r="Z145" s="70"/>
      <c r="AA145" s="70"/>
      <c r="AB145" s="70"/>
      <c r="AC145" s="70"/>
      <c r="AD145" s="70"/>
      <c r="AE145" s="70"/>
      <c r="AF145" s="70"/>
      <c r="AG145" s="70"/>
      <c r="AH145" s="70"/>
      <c r="AI145" s="70"/>
      <c r="AJ145" s="70"/>
      <c r="AK145" s="70"/>
      <c r="AL145" s="70"/>
      <c r="AM145" s="70"/>
      <c r="AN145" s="70"/>
      <c r="AO145" s="70"/>
      <c r="AP145" s="70"/>
      <c r="AQ145" s="70"/>
      <c r="AR145" s="76"/>
      <c r="AS145" s="70"/>
      <c r="AT145" s="75"/>
      <c r="AU145" s="75"/>
      <c r="AV145" s="75"/>
      <c r="AW145" s="75"/>
      <c r="AX145" s="75"/>
      <c r="AY145" s="75"/>
      <c r="AZ145" s="75"/>
      <c r="BA145" s="75"/>
      <c r="BB145" s="75"/>
    </row>
    <row r="146" spans="2:54" ht="13.5" customHeight="1">
      <c r="B146" s="70"/>
      <c r="C146" s="70"/>
      <c r="D146" s="70"/>
      <c r="E146" s="70"/>
      <c r="F146" s="70"/>
      <c r="G146" s="70"/>
      <c r="H146" s="70"/>
      <c r="I146" s="70"/>
      <c r="J146" s="70"/>
      <c r="K146" s="70"/>
      <c r="L146" s="70"/>
      <c r="M146" s="70"/>
      <c r="N146" s="70"/>
      <c r="O146" s="70"/>
      <c r="P146" s="70"/>
      <c r="Q146" s="70"/>
      <c r="R146" s="70"/>
      <c r="S146" s="70"/>
      <c r="T146" s="70"/>
      <c r="U146" s="70"/>
      <c r="V146" s="70"/>
      <c r="W146" s="70"/>
      <c r="X146" s="70"/>
      <c r="Y146" s="70"/>
      <c r="Z146" s="70"/>
      <c r="AA146" s="70"/>
      <c r="AB146" s="70"/>
      <c r="AC146" s="70"/>
      <c r="AD146" s="70"/>
      <c r="AE146" s="70"/>
      <c r="AF146" s="70"/>
      <c r="AG146" s="70"/>
      <c r="AH146" s="70"/>
      <c r="AI146" s="70"/>
      <c r="AJ146" s="70"/>
      <c r="AK146" s="70"/>
      <c r="AL146" s="70"/>
      <c r="AM146" s="70"/>
      <c r="AN146" s="70"/>
      <c r="AO146" s="70"/>
      <c r="AP146" s="70"/>
      <c r="AQ146" s="70"/>
      <c r="AR146" s="76"/>
      <c r="AS146" s="70"/>
      <c r="AT146" s="75"/>
      <c r="AU146" s="75"/>
      <c r="AV146" s="75"/>
      <c r="AW146" s="75"/>
      <c r="AX146" s="75"/>
      <c r="AY146" s="75"/>
      <c r="AZ146" s="75"/>
      <c r="BA146" s="75"/>
      <c r="BB146" s="75"/>
    </row>
    <row r="147" spans="2:54" ht="13.5" customHeight="1">
      <c r="B147" s="70"/>
      <c r="C147" s="70"/>
      <c r="D147" s="70"/>
      <c r="E147" s="70"/>
      <c r="F147" s="70"/>
      <c r="G147" s="70"/>
      <c r="H147" s="70"/>
      <c r="I147" s="70"/>
      <c r="J147" s="70"/>
      <c r="K147" s="70"/>
      <c r="L147" s="70"/>
      <c r="M147" s="70"/>
      <c r="N147" s="70"/>
      <c r="O147" s="70"/>
      <c r="P147" s="70"/>
      <c r="Q147" s="70"/>
      <c r="R147" s="70"/>
      <c r="S147" s="70"/>
      <c r="T147" s="70"/>
      <c r="U147" s="70"/>
      <c r="V147" s="70"/>
      <c r="W147" s="70"/>
      <c r="X147" s="70"/>
      <c r="Y147" s="70"/>
      <c r="Z147" s="70"/>
      <c r="AA147" s="70"/>
      <c r="AB147" s="70"/>
      <c r="AC147" s="70"/>
      <c r="AD147" s="70"/>
      <c r="AE147" s="70"/>
      <c r="AF147" s="70"/>
      <c r="AG147" s="70"/>
      <c r="AH147" s="70"/>
      <c r="AI147" s="70"/>
      <c r="AJ147" s="70"/>
      <c r="AK147" s="70"/>
      <c r="AL147" s="70"/>
      <c r="AM147" s="70"/>
      <c r="AN147" s="70"/>
      <c r="AO147" s="70"/>
      <c r="AP147" s="70"/>
      <c r="AQ147" s="70"/>
      <c r="AR147" s="76"/>
      <c r="AS147" s="70"/>
      <c r="AT147" s="75"/>
      <c r="AU147" s="75"/>
      <c r="AV147" s="75"/>
      <c r="AW147" s="75"/>
      <c r="AX147" s="75"/>
      <c r="AY147" s="75"/>
      <c r="AZ147" s="75"/>
      <c r="BA147" s="75"/>
      <c r="BB147" s="75"/>
    </row>
    <row r="148" spans="2:54" ht="13.5" customHeight="1">
      <c r="B148" s="70"/>
      <c r="C148" s="70"/>
      <c r="D148" s="70"/>
      <c r="E148" s="70"/>
      <c r="F148" s="70"/>
      <c r="G148" s="70"/>
      <c r="H148" s="70"/>
      <c r="I148" s="70"/>
      <c r="J148" s="70"/>
      <c r="K148" s="70"/>
      <c r="L148" s="70"/>
      <c r="M148" s="70"/>
      <c r="N148" s="70"/>
      <c r="O148" s="70"/>
      <c r="P148" s="70"/>
      <c r="Q148" s="70"/>
      <c r="R148" s="70"/>
      <c r="S148" s="70"/>
      <c r="T148" s="70"/>
      <c r="U148" s="70"/>
      <c r="V148" s="70"/>
      <c r="W148" s="70"/>
      <c r="X148" s="70"/>
      <c r="Y148" s="70"/>
      <c r="Z148" s="70"/>
      <c r="AA148" s="70"/>
      <c r="AB148" s="70"/>
      <c r="AC148" s="70"/>
      <c r="AD148" s="70"/>
      <c r="AE148" s="70"/>
      <c r="AF148" s="70"/>
      <c r="AG148" s="70"/>
      <c r="AH148" s="70"/>
      <c r="AI148" s="70"/>
      <c r="AJ148" s="70"/>
      <c r="AK148" s="70"/>
      <c r="AL148" s="70"/>
      <c r="AM148" s="70"/>
      <c r="AN148" s="70"/>
      <c r="AO148" s="70"/>
      <c r="AP148" s="70"/>
      <c r="AQ148" s="70"/>
      <c r="AR148" s="76"/>
      <c r="AS148" s="70"/>
      <c r="AT148" s="75"/>
      <c r="AU148" s="75"/>
      <c r="AV148" s="75"/>
      <c r="AW148" s="75"/>
      <c r="AX148" s="75"/>
      <c r="AY148" s="75"/>
      <c r="AZ148" s="75"/>
      <c r="BA148" s="75"/>
      <c r="BB148" s="75"/>
    </row>
    <row r="149" spans="2:54" ht="13.5" customHeight="1">
      <c r="B149" s="70"/>
      <c r="C149" s="70"/>
      <c r="D149" s="70"/>
      <c r="E149" s="70"/>
      <c r="F149" s="70"/>
      <c r="G149" s="70"/>
      <c r="H149" s="70"/>
      <c r="I149" s="70"/>
      <c r="J149" s="70"/>
      <c r="K149" s="70"/>
      <c r="L149" s="70"/>
      <c r="M149" s="70"/>
      <c r="N149" s="70"/>
      <c r="O149" s="70"/>
      <c r="P149" s="70"/>
      <c r="Q149" s="70"/>
      <c r="R149" s="70"/>
      <c r="S149" s="70"/>
      <c r="T149" s="70"/>
      <c r="U149" s="70"/>
      <c r="V149" s="70"/>
      <c r="W149" s="70"/>
      <c r="X149" s="70"/>
      <c r="Y149" s="70"/>
      <c r="Z149" s="70"/>
      <c r="AA149" s="70"/>
      <c r="AB149" s="70"/>
      <c r="AC149" s="70"/>
      <c r="AD149" s="70"/>
      <c r="AE149" s="70"/>
      <c r="AF149" s="70"/>
      <c r="AG149" s="70"/>
      <c r="AH149" s="70"/>
      <c r="AI149" s="70"/>
      <c r="AJ149" s="70"/>
      <c r="AK149" s="70"/>
      <c r="AL149" s="70"/>
      <c r="AM149" s="70"/>
      <c r="AN149" s="70"/>
      <c r="AO149" s="70"/>
      <c r="AP149" s="70"/>
      <c r="AQ149" s="70"/>
      <c r="AR149" s="76"/>
      <c r="AS149" s="70"/>
      <c r="AT149" s="75"/>
      <c r="AU149" s="75"/>
      <c r="AV149" s="75"/>
      <c r="AW149" s="75"/>
      <c r="AX149" s="75"/>
      <c r="AY149" s="75"/>
      <c r="AZ149" s="75"/>
      <c r="BA149" s="75"/>
      <c r="BB149" s="75"/>
    </row>
    <row r="150" spans="2:54" ht="13.5" customHeight="1">
      <c r="B150" s="70"/>
      <c r="C150" s="70"/>
      <c r="D150" s="70"/>
      <c r="E150" s="70"/>
      <c r="F150" s="70"/>
      <c r="G150" s="70"/>
      <c r="H150" s="70"/>
      <c r="I150" s="70"/>
      <c r="J150" s="70"/>
      <c r="K150" s="70"/>
      <c r="L150" s="70"/>
      <c r="M150" s="70"/>
      <c r="N150" s="70"/>
      <c r="O150" s="70"/>
      <c r="P150" s="70"/>
      <c r="Q150" s="70"/>
      <c r="R150" s="70"/>
      <c r="S150" s="70"/>
      <c r="T150" s="70"/>
      <c r="U150" s="70"/>
      <c r="V150" s="70"/>
      <c r="W150" s="70"/>
      <c r="X150" s="70"/>
      <c r="Y150" s="70"/>
      <c r="Z150" s="70"/>
      <c r="AA150" s="70"/>
      <c r="AB150" s="70"/>
      <c r="AC150" s="70"/>
      <c r="AD150" s="70"/>
      <c r="AE150" s="70"/>
      <c r="AF150" s="70"/>
      <c r="AG150" s="70"/>
      <c r="AH150" s="70"/>
      <c r="AI150" s="70"/>
      <c r="AJ150" s="70"/>
      <c r="AK150" s="70"/>
      <c r="AL150" s="70"/>
      <c r="AM150" s="70"/>
      <c r="AN150" s="70"/>
      <c r="AO150" s="70"/>
      <c r="AP150" s="70"/>
      <c r="AQ150" s="70"/>
      <c r="AR150" s="76"/>
      <c r="AS150" s="70"/>
      <c r="AT150" s="75"/>
      <c r="AU150" s="75"/>
      <c r="AV150" s="75"/>
      <c r="AW150" s="75"/>
      <c r="AX150" s="75"/>
      <c r="AY150" s="75"/>
      <c r="AZ150" s="75"/>
      <c r="BA150" s="75"/>
      <c r="BB150" s="75"/>
    </row>
    <row r="151" spans="2:54" ht="13.5" customHeight="1">
      <c r="B151" s="70"/>
      <c r="C151" s="70"/>
      <c r="D151" s="70"/>
      <c r="E151" s="70"/>
      <c r="F151" s="70"/>
      <c r="G151" s="70"/>
      <c r="H151" s="70"/>
      <c r="I151" s="70"/>
      <c r="J151" s="70"/>
      <c r="K151" s="70"/>
      <c r="L151" s="70"/>
      <c r="M151" s="70"/>
      <c r="N151" s="70"/>
      <c r="O151" s="70"/>
      <c r="P151" s="70"/>
      <c r="Q151" s="70"/>
      <c r="R151" s="70"/>
      <c r="S151" s="70"/>
      <c r="T151" s="70"/>
      <c r="U151" s="70"/>
      <c r="V151" s="70"/>
      <c r="W151" s="70"/>
      <c r="X151" s="70"/>
      <c r="Y151" s="70"/>
      <c r="Z151" s="70"/>
      <c r="AA151" s="70"/>
      <c r="AB151" s="70"/>
      <c r="AC151" s="70"/>
      <c r="AD151" s="70"/>
      <c r="AE151" s="70"/>
      <c r="AF151" s="70"/>
      <c r="AG151" s="70"/>
      <c r="AH151" s="70"/>
      <c r="AI151" s="70"/>
      <c r="AJ151" s="70"/>
      <c r="AK151" s="70"/>
      <c r="AL151" s="70"/>
      <c r="AM151" s="70"/>
      <c r="AN151" s="70"/>
      <c r="AO151" s="70"/>
      <c r="AP151" s="70"/>
      <c r="AQ151" s="70"/>
      <c r="AR151" s="76"/>
      <c r="AS151" s="70"/>
      <c r="AT151" s="75"/>
      <c r="AU151" s="75"/>
      <c r="AV151" s="75"/>
      <c r="AW151" s="75"/>
      <c r="AX151" s="75"/>
      <c r="AY151" s="75"/>
      <c r="AZ151" s="75"/>
      <c r="BA151" s="75"/>
      <c r="BB151" s="75"/>
    </row>
    <row r="152" spans="2:54" ht="13.5" customHeight="1">
      <c r="B152" s="70"/>
      <c r="C152" s="70"/>
      <c r="D152" s="70"/>
      <c r="E152" s="70"/>
      <c r="F152" s="70"/>
      <c r="G152" s="70"/>
      <c r="H152" s="70"/>
      <c r="I152" s="70"/>
      <c r="J152" s="70"/>
      <c r="K152" s="70"/>
      <c r="L152" s="70"/>
      <c r="M152" s="70"/>
      <c r="N152" s="70"/>
      <c r="O152" s="70"/>
      <c r="P152" s="70"/>
      <c r="Q152" s="70"/>
      <c r="R152" s="70"/>
      <c r="S152" s="70"/>
      <c r="T152" s="70"/>
      <c r="U152" s="70"/>
      <c r="V152" s="70"/>
      <c r="W152" s="70"/>
      <c r="X152" s="70"/>
      <c r="Y152" s="70"/>
      <c r="Z152" s="70"/>
      <c r="AA152" s="70"/>
      <c r="AB152" s="70"/>
      <c r="AC152" s="70"/>
      <c r="AD152" s="70"/>
      <c r="AE152" s="70"/>
      <c r="AF152" s="70"/>
      <c r="AG152" s="70"/>
      <c r="AH152" s="70"/>
      <c r="AI152" s="70"/>
      <c r="AJ152" s="70"/>
      <c r="AK152" s="70"/>
      <c r="AL152" s="70"/>
      <c r="AM152" s="70"/>
      <c r="AN152" s="70"/>
      <c r="AO152" s="70"/>
      <c r="AP152" s="70"/>
      <c r="AQ152" s="70"/>
      <c r="AR152" s="76"/>
      <c r="AS152" s="70"/>
      <c r="AT152" s="75"/>
      <c r="AU152" s="75"/>
      <c r="AV152" s="75"/>
      <c r="AW152" s="75"/>
      <c r="AX152" s="75"/>
      <c r="AY152" s="75"/>
      <c r="AZ152" s="75"/>
      <c r="BA152" s="75"/>
      <c r="BB152" s="75"/>
    </row>
    <row r="153" spans="2:54" ht="13.5" customHeight="1">
      <c r="B153" s="70"/>
      <c r="C153" s="70"/>
      <c r="D153" s="70"/>
      <c r="E153" s="70"/>
      <c r="F153" s="70"/>
      <c r="G153" s="70"/>
      <c r="H153" s="70"/>
      <c r="I153" s="70"/>
      <c r="J153" s="70"/>
      <c r="K153" s="70"/>
      <c r="L153" s="70"/>
      <c r="M153" s="70"/>
      <c r="N153" s="70"/>
      <c r="O153" s="70"/>
      <c r="P153" s="70"/>
      <c r="Q153" s="70"/>
      <c r="R153" s="70"/>
      <c r="S153" s="70"/>
      <c r="T153" s="70"/>
      <c r="U153" s="70"/>
      <c r="V153" s="70"/>
      <c r="W153" s="70"/>
      <c r="X153" s="70"/>
      <c r="Y153" s="70"/>
      <c r="Z153" s="70"/>
      <c r="AA153" s="70"/>
      <c r="AB153" s="70"/>
      <c r="AC153" s="70"/>
      <c r="AD153" s="70"/>
      <c r="AE153" s="70"/>
      <c r="AF153" s="70"/>
      <c r="AG153" s="70"/>
      <c r="AH153" s="70"/>
      <c r="AI153" s="70"/>
      <c r="AJ153" s="70"/>
      <c r="AK153" s="70"/>
      <c r="AL153" s="70"/>
      <c r="AM153" s="70"/>
      <c r="AN153" s="70"/>
      <c r="AO153" s="70"/>
      <c r="AP153" s="70"/>
      <c r="AQ153" s="70"/>
      <c r="AR153" s="76"/>
      <c r="AS153" s="70"/>
      <c r="AT153" s="75"/>
      <c r="AU153" s="75"/>
      <c r="AV153" s="75"/>
      <c r="AW153" s="75"/>
      <c r="AX153" s="75"/>
      <c r="AY153" s="75"/>
      <c r="AZ153" s="75"/>
      <c r="BA153" s="75"/>
      <c r="BB153" s="75"/>
    </row>
    <row r="154" spans="2:54" ht="13.5" customHeight="1">
      <c r="B154" s="70"/>
      <c r="C154" s="70"/>
      <c r="D154" s="70"/>
      <c r="E154" s="70"/>
      <c r="F154" s="70"/>
      <c r="G154" s="70"/>
      <c r="H154" s="70"/>
      <c r="I154" s="70"/>
      <c r="J154" s="70"/>
      <c r="K154" s="70"/>
      <c r="L154" s="70"/>
      <c r="M154" s="70"/>
      <c r="N154" s="70"/>
      <c r="O154" s="70"/>
      <c r="P154" s="70"/>
      <c r="Q154" s="70"/>
      <c r="R154" s="70"/>
      <c r="S154" s="70"/>
      <c r="T154" s="70"/>
      <c r="U154" s="70"/>
      <c r="V154" s="70"/>
      <c r="W154" s="70"/>
      <c r="X154" s="70"/>
      <c r="Y154" s="70"/>
      <c r="Z154" s="70"/>
      <c r="AA154" s="70"/>
      <c r="AB154" s="70"/>
      <c r="AC154" s="70"/>
      <c r="AD154" s="70"/>
      <c r="AE154" s="70"/>
      <c r="AF154" s="70"/>
      <c r="AG154" s="70"/>
      <c r="AH154" s="70"/>
      <c r="AI154" s="70"/>
      <c r="AJ154" s="70"/>
      <c r="AK154" s="70"/>
      <c r="AL154" s="70"/>
      <c r="AM154" s="70"/>
      <c r="AN154" s="70"/>
      <c r="AO154" s="70"/>
      <c r="AP154" s="70"/>
      <c r="AQ154" s="70"/>
      <c r="AR154" s="76"/>
      <c r="AS154" s="70"/>
      <c r="AT154" s="75"/>
      <c r="AU154" s="75"/>
      <c r="AV154" s="75"/>
      <c r="AW154" s="75"/>
      <c r="AX154" s="75"/>
      <c r="AY154" s="75"/>
      <c r="AZ154" s="75"/>
      <c r="BA154" s="75"/>
      <c r="BB154" s="75"/>
    </row>
    <row r="155" spans="2:54" ht="13.5" customHeight="1">
      <c r="B155" s="70"/>
      <c r="C155" s="70"/>
      <c r="D155" s="70"/>
      <c r="E155" s="70"/>
      <c r="F155" s="70"/>
      <c r="G155" s="70"/>
      <c r="H155" s="70"/>
      <c r="I155" s="70"/>
      <c r="J155" s="70"/>
      <c r="K155" s="70"/>
      <c r="L155" s="70"/>
      <c r="M155" s="70"/>
      <c r="N155" s="70"/>
      <c r="O155" s="70"/>
      <c r="P155" s="70"/>
      <c r="Q155" s="70"/>
      <c r="R155" s="70"/>
      <c r="S155" s="70"/>
      <c r="T155" s="70"/>
      <c r="U155" s="70"/>
      <c r="V155" s="70"/>
      <c r="W155" s="70"/>
      <c r="X155" s="70"/>
      <c r="Y155" s="70"/>
      <c r="Z155" s="70"/>
      <c r="AA155" s="70"/>
      <c r="AB155" s="70"/>
      <c r="AC155" s="70"/>
      <c r="AD155" s="70"/>
      <c r="AE155" s="70"/>
      <c r="AF155" s="70"/>
      <c r="AG155" s="70"/>
      <c r="AH155" s="70"/>
      <c r="AI155" s="70"/>
      <c r="AJ155" s="70"/>
      <c r="AK155" s="70"/>
      <c r="AL155" s="70"/>
      <c r="AM155" s="70"/>
      <c r="AN155" s="70"/>
      <c r="AO155" s="70"/>
      <c r="AP155" s="70"/>
      <c r="AQ155" s="70"/>
      <c r="AR155" s="76"/>
      <c r="AS155" s="70"/>
      <c r="AT155" s="75"/>
      <c r="AU155" s="75"/>
      <c r="AV155" s="75"/>
      <c r="AW155" s="75"/>
      <c r="AX155" s="75"/>
      <c r="AY155" s="75"/>
      <c r="AZ155" s="75"/>
      <c r="BA155" s="75"/>
      <c r="BB155" s="75"/>
    </row>
    <row r="156" spans="2:54" ht="13.5" customHeight="1">
      <c r="B156" s="70"/>
      <c r="C156" s="70"/>
      <c r="D156" s="70"/>
      <c r="E156" s="70"/>
      <c r="F156" s="70"/>
      <c r="G156" s="70"/>
      <c r="H156" s="70"/>
      <c r="I156" s="70"/>
      <c r="J156" s="70"/>
      <c r="K156" s="70"/>
      <c r="L156" s="70"/>
      <c r="M156" s="70"/>
      <c r="N156" s="70"/>
      <c r="O156" s="70"/>
      <c r="P156" s="70"/>
      <c r="Q156" s="70"/>
      <c r="R156" s="70"/>
      <c r="S156" s="70"/>
      <c r="T156" s="70"/>
      <c r="U156" s="70"/>
      <c r="V156" s="70"/>
      <c r="W156" s="70"/>
      <c r="X156" s="70"/>
      <c r="Y156" s="70"/>
      <c r="Z156" s="70"/>
      <c r="AA156" s="70"/>
      <c r="AB156" s="70"/>
      <c r="AC156" s="70"/>
      <c r="AD156" s="70"/>
      <c r="AE156" s="70"/>
      <c r="AF156" s="70"/>
      <c r="AG156" s="70"/>
      <c r="AH156" s="70"/>
      <c r="AI156" s="70"/>
      <c r="AJ156" s="70"/>
      <c r="AK156" s="70"/>
      <c r="AL156" s="70"/>
      <c r="AM156" s="70"/>
      <c r="AN156" s="70"/>
      <c r="AO156" s="70"/>
      <c r="AP156" s="70"/>
      <c r="AQ156" s="70"/>
      <c r="AR156" s="76"/>
      <c r="AS156" s="70"/>
      <c r="AT156" s="75"/>
      <c r="AU156" s="75"/>
      <c r="AV156" s="75"/>
      <c r="AW156" s="75"/>
      <c r="AX156" s="75"/>
      <c r="AY156" s="75"/>
      <c r="AZ156" s="75"/>
      <c r="BA156" s="75"/>
      <c r="BB156" s="75"/>
    </row>
    <row r="157" spans="2:54" ht="13.5" customHeight="1">
      <c r="B157" s="70"/>
      <c r="C157" s="70"/>
      <c r="D157" s="70"/>
      <c r="E157" s="70"/>
      <c r="F157" s="70"/>
      <c r="G157" s="70"/>
      <c r="H157" s="70"/>
      <c r="I157" s="70"/>
      <c r="J157" s="70"/>
      <c r="K157" s="70"/>
      <c r="L157" s="70"/>
      <c r="M157" s="70"/>
      <c r="N157" s="70"/>
      <c r="O157" s="70"/>
      <c r="P157" s="70"/>
      <c r="Q157" s="70"/>
      <c r="R157" s="70"/>
      <c r="S157" s="70"/>
      <c r="T157" s="70"/>
      <c r="U157" s="70"/>
      <c r="V157" s="70"/>
      <c r="W157" s="70"/>
      <c r="X157" s="70"/>
      <c r="Y157" s="70"/>
      <c r="Z157" s="70"/>
      <c r="AA157" s="70"/>
      <c r="AB157" s="70"/>
      <c r="AC157" s="70"/>
      <c r="AD157" s="70"/>
      <c r="AE157" s="70"/>
      <c r="AF157" s="70"/>
      <c r="AG157" s="70"/>
      <c r="AH157" s="70"/>
      <c r="AI157" s="70"/>
      <c r="AJ157" s="70"/>
      <c r="AK157" s="70"/>
      <c r="AL157" s="70"/>
      <c r="AM157" s="70"/>
      <c r="AN157" s="70"/>
      <c r="AO157" s="70"/>
      <c r="AP157" s="70"/>
      <c r="AQ157" s="70"/>
      <c r="AR157" s="76"/>
      <c r="AS157" s="70"/>
      <c r="AT157" s="75"/>
      <c r="AU157" s="75"/>
      <c r="AV157" s="75"/>
      <c r="AW157" s="75"/>
      <c r="AX157" s="75"/>
      <c r="AY157" s="75"/>
      <c r="AZ157" s="75"/>
      <c r="BA157" s="75"/>
      <c r="BB157" s="75"/>
    </row>
    <row r="158" spans="2:54" ht="13.5" customHeight="1">
      <c r="B158" s="70"/>
      <c r="C158" s="70"/>
      <c r="D158" s="70"/>
      <c r="E158" s="70"/>
      <c r="F158" s="70"/>
      <c r="G158" s="70"/>
      <c r="H158" s="70"/>
      <c r="I158" s="70"/>
      <c r="J158" s="70"/>
      <c r="K158" s="70"/>
      <c r="L158" s="70"/>
      <c r="M158" s="70"/>
      <c r="N158" s="70"/>
      <c r="O158" s="70"/>
      <c r="P158" s="70"/>
      <c r="Q158" s="70"/>
      <c r="R158" s="70"/>
      <c r="S158" s="70"/>
      <c r="T158" s="70"/>
      <c r="U158" s="70"/>
      <c r="V158" s="70"/>
      <c r="W158" s="70"/>
      <c r="X158" s="70"/>
      <c r="Y158" s="70"/>
      <c r="Z158" s="70"/>
      <c r="AA158" s="70"/>
      <c r="AB158" s="70"/>
      <c r="AC158" s="70"/>
      <c r="AD158" s="70"/>
      <c r="AE158" s="70"/>
      <c r="AF158" s="70"/>
      <c r="AG158" s="70"/>
      <c r="AH158" s="70"/>
      <c r="AI158" s="70"/>
      <c r="AJ158" s="70"/>
      <c r="AK158" s="70"/>
      <c r="AL158" s="70"/>
      <c r="AM158" s="70"/>
      <c r="AN158" s="70"/>
      <c r="AO158" s="70"/>
      <c r="AP158" s="70"/>
      <c r="AQ158" s="70"/>
      <c r="AR158" s="76"/>
      <c r="AS158" s="70"/>
      <c r="AT158" s="75"/>
      <c r="AU158" s="75"/>
      <c r="AV158" s="75"/>
      <c r="AW158" s="75"/>
      <c r="AX158" s="75"/>
      <c r="AY158" s="75"/>
      <c r="AZ158" s="75"/>
      <c r="BA158" s="75"/>
      <c r="BB158" s="75"/>
    </row>
    <row r="159" spans="2:54" ht="13.5" customHeight="1">
      <c r="B159" s="70"/>
      <c r="C159" s="70"/>
      <c r="D159" s="70"/>
      <c r="E159" s="70"/>
      <c r="F159" s="70"/>
      <c r="G159" s="70"/>
      <c r="H159" s="70"/>
      <c r="I159" s="70"/>
      <c r="J159" s="70"/>
      <c r="K159" s="70"/>
      <c r="L159" s="70"/>
      <c r="M159" s="70"/>
      <c r="N159" s="70"/>
      <c r="O159" s="70"/>
      <c r="P159" s="70"/>
      <c r="Q159" s="70"/>
      <c r="R159" s="70"/>
      <c r="S159" s="70"/>
      <c r="T159" s="70"/>
      <c r="U159" s="70"/>
      <c r="V159" s="70"/>
      <c r="W159" s="70"/>
      <c r="X159" s="70"/>
      <c r="Y159" s="70"/>
      <c r="Z159" s="70"/>
      <c r="AA159" s="70"/>
      <c r="AB159" s="70"/>
      <c r="AC159" s="70"/>
      <c r="AD159" s="70"/>
      <c r="AE159" s="70"/>
      <c r="AF159" s="70"/>
      <c r="AG159" s="70"/>
      <c r="AH159" s="70"/>
      <c r="AI159" s="70"/>
      <c r="AJ159" s="70"/>
      <c r="AK159" s="70"/>
      <c r="AL159" s="70"/>
      <c r="AM159" s="70"/>
      <c r="AN159" s="70"/>
      <c r="AO159" s="70"/>
      <c r="AP159" s="70"/>
      <c r="AQ159" s="70"/>
      <c r="AR159" s="76"/>
      <c r="AS159" s="70"/>
      <c r="AT159" s="75"/>
      <c r="AU159" s="75"/>
      <c r="AV159" s="75"/>
      <c r="AW159" s="75"/>
      <c r="AX159" s="75"/>
      <c r="AY159" s="75"/>
      <c r="AZ159" s="75"/>
      <c r="BA159" s="75"/>
      <c r="BB159" s="75"/>
    </row>
    <row r="160" spans="2:54" ht="13.5" customHeight="1">
      <c r="B160" s="70"/>
      <c r="C160" s="70"/>
      <c r="D160" s="70"/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70"/>
      <c r="T160" s="70"/>
      <c r="U160" s="70"/>
      <c r="V160" s="70"/>
      <c r="W160" s="70"/>
      <c r="X160" s="70"/>
      <c r="Y160" s="70"/>
      <c r="Z160" s="70"/>
      <c r="AA160" s="70"/>
      <c r="AB160" s="70"/>
      <c r="AC160" s="70"/>
      <c r="AD160" s="70"/>
      <c r="AE160" s="70"/>
      <c r="AF160" s="70"/>
      <c r="AG160" s="70"/>
      <c r="AH160" s="70"/>
      <c r="AI160" s="70"/>
      <c r="AJ160" s="70"/>
      <c r="AK160" s="70"/>
      <c r="AL160" s="70"/>
      <c r="AM160" s="70"/>
      <c r="AN160" s="70"/>
      <c r="AO160" s="70"/>
      <c r="AP160" s="70"/>
      <c r="AQ160" s="70"/>
      <c r="AR160" s="76"/>
      <c r="AS160" s="70"/>
      <c r="AT160" s="75"/>
      <c r="AU160" s="75"/>
      <c r="AV160" s="75"/>
      <c r="AW160" s="75"/>
      <c r="AX160" s="75"/>
      <c r="AY160" s="75"/>
      <c r="AZ160" s="75"/>
      <c r="BA160" s="75"/>
      <c r="BB160" s="75"/>
    </row>
    <row r="161" spans="2:54" ht="13.5" customHeight="1">
      <c r="B161" s="70"/>
      <c r="C161" s="70"/>
      <c r="D161" s="70"/>
      <c r="E161" s="70"/>
      <c r="F161" s="70"/>
      <c r="G161" s="70"/>
      <c r="H161" s="70"/>
      <c r="I161" s="70"/>
      <c r="J161" s="70"/>
      <c r="K161" s="70"/>
      <c r="L161" s="70"/>
      <c r="M161" s="70"/>
      <c r="N161" s="70"/>
      <c r="O161" s="70"/>
      <c r="P161" s="70"/>
      <c r="Q161" s="70"/>
      <c r="R161" s="70"/>
      <c r="S161" s="70"/>
      <c r="T161" s="70"/>
      <c r="U161" s="70"/>
      <c r="V161" s="70"/>
      <c r="W161" s="70"/>
      <c r="X161" s="70"/>
      <c r="Y161" s="70"/>
      <c r="Z161" s="70"/>
      <c r="AA161" s="70"/>
      <c r="AB161" s="70"/>
      <c r="AC161" s="70"/>
      <c r="AD161" s="70"/>
      <c r="AE161" s="70"/>
      <c r="AF161" s="70"/>
      <c r="AG161" s="70"/>
      <c r="AH161" s="70"/>
      <c r="AI161" s="70"/>
      <c r="AJ161" s="70"/>
      <c r="AK161" s="70"/>
      <c r="AL161" s="70"/>
      <c r="AM161" s="70"/>
      <c r="AN161" s="70"/>
      <c r="AO161" s="70"/>
      <c r="AP161" s="70"/>
      <c r="AQ161" s="70"/>
      <c r="AR161" s="76"/>
      <c r="AS161" s="70"/>
      <c r="AT161" s="75"/>
      <c r="AU161" s="75"/>
      <c r="AV161" s="75"/>
      <c r="AW161" s="75"/>
      <c r="AX161" s="75"/>
      <c r="AY161" s="75"/>
      <c r="AZ161" s="75"/>
      <c r="BA161" s="75"/>
      <c r="BB161" s="75"/>
    </row>
    <row r="162" spans="2:54" ht="13.5" customHeight="1">
      <c r="B162" s="70"/>
      <c r="C162" s="70"/>
      <c r="D162" s="70"/>
      <c r="E162" s="70"/>
      <c r="F162" s="70"/>
      <c r="G162" s="70"/>
      <c r="H162" s="70"/>
      <c r="I162" s="70"/>
      <c r="J162" s="70"/>
      <c r="K162" s="70"/>
      <c r="L162" s="70"/>
      <c r="M162" s="70"/>
      <c r="N162" s="70"/>
      <c r="O162" s="70"/>
      <c r="P162" s="70"/>
      <c r="Q162" s="70"/>
      <c r="R162" s="70"/>
      <c r="S162" s="70"/>
      <c r="T162" s="70"/>
      <c r="U162" s="70"/>
      <c r="V162" s="70"/>
      <c r="W162" s="70"/>
      <c r="X162" s="70"/>
      <c r="Y162" s="70"/>
      <c r="Z162" s="70"/>
      <c r="AA162" s="70"/>
      <c r="AB162" s="70"/>
      <c r="AC162" s="70"/>
      <c r="AD162" s="70"/>
      <c r="AE162" s="70"/>
      <c r="AF162" s="70"/>
      <c r="AG162" s="70"/>
      <c r="AH162" s="70"/>
      <c r="AI162" s="70"/>
      <c r="AJ162" s="70"/>
      <c r="AK162" s="70"/>
      <c r="AL162" s="70"/>
      <c r="AM162" s="70"/>
      <c r="AN162" s="70"/>
      <c r="AO162" s="70"/>
      <c r="AP162" s="70"/>
      <c r="AQ162" s="70"/>
      <c r="AR162" s="76"/>
      <c r="AS162" s="70"/>
      <c r="AT162" s="75"/>
      <c r="AU162" s="75"/>
      <c r="AV162" s="75"/>
      <c r="AW162" s="75"/>
      <c r="AX162" s="75"/>
      <c r="AY162" s="75"/>
      <c r="AZ162" s="75"/>
      <c r="BA162" s="75"/>
      <c r="BB162" s="75"/>
    </row>
    <row r="163" spans="2:54" ht="13.5" customHeight="1">
      <c r="B163" s="70"/>
      <c r="C163" s="70"/>
      <c r="D163" s="70"/>
      <c r="E163" s="70"/>
      <c r="F163" s="70"/>
      <c r="G163" s="70"/>
      <c r="H163" s="70"/>
      <c r="I163" s="70"/>
      <c r="J163" s="70"/>
      <c r="K163" s="70"/>
      <c r="L163" s="70"/>
      <c r="M163" s="70"/>
      <c r="N163" s="70"/>
      <c r="O163" s="70"/>
      <c r="P163" s="70"/>
      <c r="Q163" s="70"/>
      <c r="R163" s="70"/>
      <c r="S163" s="70"/>
      <c r="T163" s="70"/>
      <c r="U163" s="70"/>
      <c r="V163" s="70"/>
      <c r="W163" s="70"/>
      <c r="X163" s="70"/>
      <c r="Y163" s="70"/>
      <c r="Z163" s="70"/>
      <c r="AA163" s="70"/>
      <c r="AB163" s="70"/>
      <c r="AC163" s="70"/>
      <c r="AD163" s="70"/>
      <c r="AE163" s="70"/>
      <c r="AF163" s="70"/>
      <c r="AG163" s="70"/>
      <c r="AH163" s="70"/>
      <c r="AI163" s="70"/>
      <c r="AJ163" s="70"/>
      <c r="AK163" s="70"/>
      <c r="AL163" s="70"/>
      <c r="AM163" s="70"/>
      <c r="AN163" s="70"/>
      <c r="AO163" s="70"/>
      <c r="AP163" s="70"/>
      <c r="AQ163" s="70"/>
      <c r="AR163" s="76"/>
      <c r="AS163" s="70"/>
      <c r="AT163" s="75"/>
      <c r="AU163" s="75"/>
      <c r="AV163" s="75"/>
      <c r="AW163" s="75"/>
      <c r="AX163" s="75"/>
      <c r="AY163" s="75"/>
      <c r="AZ163" s="75"/>
      <c r="BA163" s="75"/>
      <c r="BB163" s="75"/>
    </row>
    <row r="164" spans="2:54" ht="13.5" customHeight="1">
      <c r="B164" s="70"/>
      <c r="C164" s="70"/>
      <c r="D164" s="70"/>
      <c r="E164" s="70"/>
      <c r="F164" s="70"/>
      <c r="G164" s="70"/>
      <c r="H164" s="70"/>
      <c r="I164" s="70"/>
      <c r="J164" s="70"/>
      <c r="K164" s="70"/>
      <c r="L164" s="70"/>
      <c r="M164" s="70"/>
      <c r="N164" s="70"/>
      <c r="O164" s="70"/>
      <c r="P164" s="70"/>
      <c r="Q164" s="70"/>
      <c r="R164" s="70"/>
      <c r="S164" s="70"/>
      <c r="T164" s="70"/>
      <c r="U164" s="70"/>
      <c r="V164" s="70"/>
      <c r="W164" s="70"/>
      <c r="X164" s="70"/>
      <c r="Y164" s="70"/>
      <c r="Z164" s="70"/>
      <c r="AA164" s="70"/>
      <c r="AB164" s="70"/>
      <c r="AC164" s="70"/>
      <c r="AD164" s="70"/>
      <c r="AE164" s="70"/>
      <c r="AF164" s="70"/>
      <c r="AG164" s="70"/>
      <c r="AH164" s="70"/>
      <c r="AI164" s="70"/>
      <c r="AJ164" s="70"/>
      <c r="AK164" s="70"/>
      <c r="AL164" s="70"/>
      <c r="AM164" s="70"/>
      <c r="AN164" s="70"/>
      <c r="AO164" s="70"/>
      <c r="AP164" s="70"/>
      <c r="AQ164" s="70"/>
      <c r="AR164" s="76"/>
      <c r="AS164" s="70"/>
      <c r="AT164" s="75"/>
      <c r="AU164" s="75"/>
      <c r="AV164" s="75"/>
      <c r="AW164" s="75"/>
      <c r="AX164" s="75"/>
      <c r="AY164" s="75"/>
      <c r="AZ164" s="75"/>
      <c r="BA164" s="75"/>
      <c r="BB164" s="75"/>
    </row>
    <row r="165" spans="2:54" ht="13.5" customHeight="1">
      <c r="B165" s="70"/>
      <c r="C165" s="70"/>
      <c r="D165" s="70"/>
      <c r="E165" s="70"/>
      <c r="F165" s="70"/>
      <c r="G165" s="70"/>
      <c r="H165" s="70"/>
      <c r="I165" s="70"/>
      <c r="J165" s="70"/>
      <c r="K165" s="70"/>
      <c r="L165" s="70"/>
      <c r="M165" s="70"/>
      <c r="N165" s="70"/>
      <c r="O165" s="70"/>
      <c r="P165" s="70"/>
      <c r="Q165" s="70"/>
      <c r="R165" s="70"/>
      <c r="S165" s="70"/>
      <c r="T165" s="70"/>
      <c r="U165" s="70"/>
      <c r="V165" s="70"/>
      <c r="W165" s="70"/>
      <c r="X165" s="70"/>
      <c r="Y165" s="70"/>
      <c r="Z165" s="70"/>
      <c r="AA165" s="70"/>
      <c r="AB165" s="70"/>
      <c r="AC165" s="70"/>
      <c r="AD165" s="70"/>
      <c r="AE165" s="70"/>
      <c r="AF165" s="70"/>
      <c r="AG165" s="70"/>
      <c r="AH165" s="70"/>
      <c r="AI165" s="70"/>
      <c r="AJ165" s="70"/>
      <c r="AK165" s="70"/>
      <c r="AL165" s="70"/>
      <c r="AM165" s="70"/>
      <c r="AN165" s="70"/>
      <c r="AO165" s="70"/>
      <c r="AP165" s="70"/>
      <c r="AQ165" s="70"/>
      <c r="AR165" s="76"/>
      <c r="AS165" s="70"/>
      <c r="AT165" s="75"/>
      <c r="AU165" s="75"/>
      <c r="AV165" s="75"/>
      <c r="AW165" s="75"/>
      <c r="AX165" s="75"/>
      <c r="AY165" s="75"/>
      <c r="AZ165" s="75"/>
      <c r="BA165" s="75"/>
      <c r="BB165" s="75"/>
    </row>
    <row r="166" spans="2:54" ht="13.5" customHeight="1">
      <c r="B166" s="70"/>
      <c r="C166" s="70"/>
      <c r="D166" s="70"/>
      <c r="E166" s="70"/>
      <c r="F166" s="70"/>
      <c r="G166" s="70"/>
      <c r="H166" s="70"/>
      <c r="I166" s="70"/>
      <c r="J166" s="70"/>
      <c r="K166" s="70"/>
      <c r="L166" s="70"/>
      <c r="M166" s="70"/>
      <c r="N166" s="70"/>
      <c r="O166" s="70"/>
      <c r="P166" s="70"/>
      <c r="Q166" s="70"/>
      <c r="R166" s="70"/>
      <c r="S166" s="70"/>
      <c r="T166" s="70"/>
      <c r="U166" s="70"/>
      <c r="V166" s="70"/>
      <c r="W166" s="70"/>
      <c r="X166" s="70"/>
      <c r="Y166" s="70"/>
      <c r="Z166" s="70"/>
      <c r="AA166" s="70"/>
      <c r="AB166" s="70"/>
      <c r="AC166" s="70"/>
      <c r="AD166" s="70"/>
      <c r="AE166" s="70"/>
      <c r="AF166" s="70"/>
      <c r="AG166" s="70"/>
      <c r="AH166" s="70"/>
      <c r="AI166" s="70"/>
      <c r="AJ166" s="70"/>
      <c r="AK166" s="70"/>
      <c r="AL166" s="70"/>
      <c r="AM166" s="70"/>
      <c r="AN166" s="70"/>
      <c r="AO166" s="70"/>
      <c r="AP166" s="70"/>
      <c r="AQ166" s="70"/>
      <c r="AR166" s="76"/>
      <c r="AS166" s="70"/>
      <c r="AT166" s="75"/>
      <c r="AU166" s="75"/>
      <c r="AV166" s="75"/>
      <c r="AW166" s="75"/>
      <c r="AX166" s="75"/>
      <c r="AY166" s="75"/>
      <c r="AZ166" s="75"/>
      <c r="BA166" s="75"/>
      <c r="BB166" s="75"/>
    </row>
    <row r="167" spans="2:54" ht="13.5" customHeight="1">
      <c r="B167" s="70"/>
      <c r="C167" s="70"/>
      <c r="D167" s="70"/>
      <c r="E167" s="70"/>
      <c r="F167" s="70"/>
      <c r="G167" s="70"/>
      <c r="H167" s="70"/>
      <c r="I167" s="70"/>
      <c r="J167" s="70"/>
      <c r="K167" s="70"/>
      <c r="L167" s="70"/>
      <c r="M167" s="70"/>
      <c r="N167" s="70"/>
      <c r="O167" s="70"/>
      <c r="P167" s="70"/>
      <c r="Q167" s="70"/>
      <c r="R167" s="70"/>
      <c r="S167" s="70"/>
      <c r="T167" s="70"/>
      <c r="U167" s="70"/>
      <c r="V167" s="70"/>
      <c r="W167" s="70"/>
      <c r="X167" s="70"/>
      <c r="Y167" s="70"/>
      <c r="Z167" s="70"/>
      <c r="AA167" s="70"/>
      <c r="AB167" s="70"/>
      <c r="AC167" s="70"/>
      <c r="AD167" s="70"/>
      <c r="AE167" s="70"/>
      <c r="AF167" s="70"/>
      <c r="AG167" s="70"/>
      <c r="AH167" s="70"/>
      <c r="AI167" s="70"/>
      <c r="AJ167" s="70"/>
      <c r="AK167" s="70"/>
      <c r="AL167" s="70"/>
      <c r="AM167" s="70"/>
      <c r="AN167" s="70"/>
      <c r="AO167" s="70"/>
      <c r="AP167" s="70"/>
      <c r="AQ167" s="70"/>
      <c r="AR167" s="76"/>
      <c r="AS167" s="70"/>
      <c r="AT167" s="75"/>
      <c r="AU167" s="75"/>
      <c r="AV167" s="75"/>
      <c r="AW167" s="75"/>
      <c r="AX167" s="75"/>
      <c r="AY167" s="75"/>
      <c r="AZ167" s="75"/>
      <c r="BA167" s="75"/>
      <c r="BB167" s="75"/>
    </row>
    <row r="168" spans="2:54" ht="13.5" customHeight="1">
      <c r="B168" s="70"/>
      <c r="C168" s="70"/>
      <c r="D168" s="70"/>
      <c r="E168" s="70"/>
      <c r="F168" s="70"/>
      <c r="G168" s="70"/>
      <c r="H168" s="70"/>
      <c r="I168" s="70"/>
      <c r="J168" s="70"/>
      <c r="K168" s="70"/>
      <c r="L168" s="70"/>
      <c r="M168" s="70"/>
      <c r="N168" s="70"/>
      <c r="O168" s="70"/>
      <c r="P168" s="70"/>
      <c r="Q168" s="70"/>
      <c r="R168" s="70"/>
      <c r="S168" s="70"/>
      <c r="T168" s="70"/>
      <c r="U168" s="70"/>
      <c r="V168" s="70"/>
      <c r="W168" s="70"/>
      <c r="X168" s="70"/>
      <c r="Y168" s="70"/>
      <c r="Z168" s="70"/>
      <c r="AA168" s="70"/>
      <c r="AB168" s="70"/>
      <c r="AC168" s="70"/>
      <c r="AD168" s="70"/>
      <c r="AE168" s="70"/>
      <c r="AF168" s="70"/>
      <c r="AG168" s="70"/>
      <c r="AH168" s="70"/>
      <c r="AI168" s="70"/>
      <c r="AJ168" s="70"/>
      <c r="AK168" s="70"/>
      <c r="AL168" s="70"/>
      <c r="AM168" s="70"/>
      <c r="AN168" s="70"/>
      <c r="AO168" s="70"/>
      <c r="AP168" s="70"/>
      <c r="AQ168" s="70"/>
      <c r="AR168" s="76"/>
      <c r="AS168" s="70"/>
      <c r="AT168" s="75"/>
      <c r="AU168" s="75"/>
      <c r="AV168" s="75"/>
      <c r="AW168" s="75"/>
      <c r="AX168" s="75"/>
      <c r="AY168" s="75"/>
      <c r="AZ168" s="75"/>
      <c r="BA168" s="75"/>
      <c r="BB168" s="75"/>
    </row>
    <row r="169" spans="2:54" ht="13.5" customHeight="1">
      <c r="B169" s="70"/>
      <c r="C169" s="70"/>
      <c r="D169" s="70"/>
      <c r="E169" s="70"/>
      <c r="F169" s="70"/>
      <c r="G169" s="70"/>
      <c r="H169" s="70"/>
      <c r="I169" s="70"/>
      <c r="J169" s="70"/>
      <c r="K169" s="70"/>
      <c r="L169" s="70"/>
      <c r="M169" s="70"/>
      <c r="N169" s="70"/>
      <c r="O169" s="70"/>
      <c r="P169" s="70"/>
      <c r="Q169" s="70"/>
      <c r="R169" s="70"/>
      <c r="S169" s="70"/>
      <c r="T169" s="70"/>
      <c r="U169" s="70"/>
      <c r="V169" s="70"/>
      <c r="W169" s="70"/>
      <c r="X169" s="70"/>
      <c r="Y169" s="70"/>
      <c r="Z169" s="70"/>
      <c r="AA169" s="70"/>
      <c r="AB169" s="70"/>
      <c r="AC169" s="70"/>
      <c r="AD169" s="70"/>
      <c r="AE169" s="70"/>
      <c r="AF169" s="70"/>
      <c r="AG169" s="70"/>
      <c r="AH169" s="70"/>
      <c r="AI169" s="70"/>
      <c r="AJ169" s="70"/>
      <c r="AK169" s="70"/>
      <c r="AL169" s="70"/>
      <c r="AM169" s="70"/>
      <c r="AN169" s="70"/>
      <c r="AO169" s="70"/>
      <c r="AP169" s="70"/>
      <c r="AQ169" s="70"/>
      <c r="AR169" s="76"/>
      <c r="AS169" s="70"/>
      <c r="AT169" s="75"/>
      <c r="AU169" s="75"/>
      <c r="AV169" s="75"/>
      <c r="AW169" s="75"/>
      <c r="AX169" s="75"/>
      <c r="AY169" s="75"/>
      <c r="AZ169" s="75"/>
      <c r="BA169" s="75"/>
      <c r="BB169" s="75"/>
    </row>
    <row r="170" spans="2:54" ht="13.5" customHeight="1">
      <c r="B170" s="70"/>
      <c r="C170" s="70"/>
      <c r="D170" s="70"/>
      <c r="E170" s="70"/>
      <c r="F170" s="70"/>
      <c r="G170" s="70"/>
      <c r="H170" s="70"/>
      <c r="I170" s="70"/>
      <c r="J170" s="70"/>
      <c r="K170" s="70"/>
      <c r="L170" s="70"/>
      <c r="M170" s="70"/>
      <c r="N170" s="70"/>
      <c r="O170" s="70"/>
      <c r="P170" s="70"/>
      <c r="Q170" s="70"/>
      <c r="R170" s="70"/>
      <c r="S170" s="70"/>
      <c r="T170" s="70"/>
      <c r="U170" s="70"/>
      <c r="V170" s="70"/>
      <c r="W170" s="70"/>
      <c r="X170" s="70"/>
      <c r="Y170" s="70"/>
      <c r="Z170" s="70"/>
      <c r="AA170" s="70"/>
      <c r="AB170" s="70"/>
      <c r="AC170" s="70"/>
      <c r="AD170" s="70"/>
      <c r="AE170" s="70"/>
      <c r="AF170" s="70"/>
      <c r="AG170" s="70"/>
      <c r="AH170" s="70"/>
      <c r="AI170" s="70"/>
      <c r="AJ170" s="70"/>
      <c r="AK170" s="70"/>
      <c r="AL170" s="70"/>
      <c r="AM170" s="70"/>
      <c r="AN170" s="70"/>
      <c r="AO170" s="70"/>
      <c r="AP170" s="70"/>
      <c r="AQ170" s="70"/>
      <c r="AR170" s="76"/>
      <c r="AS170" s="70"/>
      <c r="AT170" s="75"/>
      <c r="AU170" s="75"/>
      <c r="AV170" s="75"/>
      <c r="AW170" s="75"/>
      <c r="AX170" s="75"/>
      <c r="AY170" s="75"/>
      <c r="AZ170" s="75"/>
      <c r="BA170" s="75"/>
      <c r="BB170" s="75"/>
    </row>
    <row r="171" spans="2:54" ht="13.5" customHeight="1">
      <c r="B171" s="70"/>
      <c r="C171" s="70"/>
      <c r="D171" s="70"/>
      <c r="E171" s="70"/>
      <c r="F171" s="70"/>
      <c r="G171" s="70"/>
      <c r="H171" s="70"/>
      <c r="I171" s="70"/>
      <c r="J171" s="70"/>
      <c r="K171" s="70"/>
      <c r="L171" s="70"/>
      <c r="M171" s="70"/>
      <c r="N171" s="70"/>
      <c r="O171" s="70"/>
      <c r="P171" s="70"/>
      <c r="Q171" s="70"/>
      <c r="R171" s="70"/>
      <c r="S171" s="70"/>
      <c r="T171" s="70"/>
      <c r="U171" s="70"/>
      <c r="V171" s="70"/>
      <c r="W171" s="70"/>
      <c r="X171" s="70"/>
      <c r="Y171" s="70"/>
      <c r="Z171" s="70"/>
      <c r="AA171" s="70"/>
      <c r="AB171" s="70"/>
      <c r="AC171" s="70"/>
      <c r="AD171" s="70"/>
      <c r="AE171" s="70"/>
      <c r="AF171" s="70"/>
      <c r="AG171" s="70"/>
      <c r="AH171" s="70"/>
      <c r="AI171" s="70"/>
      <c r="AJ171" s="70"/>
      <c r="AK171" s="70"/>
      <c r="AL171" s="70"/>
      <c r="AM171" s="70"/>
      <c r="AN171" s="70"/>
      <c r="AO171" s="70"/>
      <c r="AP171" s="70"/>
      <c r="AQ171" s="70"/>
      <c r="AR171" s="76"/>
      <c r="AS171" s="70"/>
      <c r="AT171" s="75"/>
      <c r="AU171" s="75"/>
      <c r="AV171" s="75"/>
      <c r="AW171" s="75"/>
      <c r="AX171" s="75"/>
      <c r="AY171" s="75"/>
      <c r="AZ171" s="75"/>
      <c r="BA171" s="75"/>
      <c r="BB171" s="75"/>
    </row>
    <row r="172" spans="2:54" ht="13.5" customHeight="1">
      <c r="B172" s="70"/>
      <c r="C172" s="70"/>
      <c r="D172" s="70"/>
      <c r="E172" s="70"/>
      <c r="F172" s="70"/>
      <c r="G172" s="70"/>
      <c r="H172" s="70"/>
      <c r="I172" s="70"/>
      <c r="J172" s="70"/>
      <c r="K172" s="70"/>
      <c r="L172" s="70"/>
      <c r="M172" s="70"/>
      <c r="N172" s="70"/>
      <c r="O172" s="70"/>
      <c r="P172" s="70"/>
      <c r="Q172" s="70"/>
      <c r="R172" s="70"/>
      <c r="S172" s="70"/>
      <c r="T172" s="70"/>
      <c r="U172" s="70"/>
      <c r="V172" s="70"/>
      <c r="W172" s="70"/>
      <c r="X172" s="70"/>
      <c r="Y172" s="70"/>
      <c r="Z172" s="70"/>
      <c r="AA172" s="70"/>
      <c r="AB172" s="70"/>
      <c r="AC172" s="70"/>
      <c r="AD172" s="70"/>
      <c r="AE172" s="70"/>
      <c r="AF172" s="70"/>
      <c r="AG172" s="70"/>
      <c r="AH172" s="70"/>
      <c r="AI172" s="70"/>
      <c r="AJ172" s="70"/>
      <c r="AK172" s="70"/>
      <c r="AL172" s="70"/>
      <c r="AM172" s="70"/>
      <c r="AN172" s="70"/>
      <c r="AO172" s="70"/>
      <c r="AP172" s="70"/>
      <c r="AQ172" s="70"/>
      <c r="AR172" s="76"/>
      <c r="AS172" s="70"/>
      <c r="AT172" s="75"/>
      <c r="AU172" s="75"/>
      <c r="AV172" s="75"/>
      <c r="AW172" s="75"/>
      <c r="AX172" s="75"/>
      <c r="AY172" s="75"/>
      <c r="AZ172" s="75"/>
      <c r="BA172" s="75"/>
      <c r="BB172" s="75"/>
    </row>
    <row r="173" spans="2:54" ht="13.5" customHeight="1">
      <c r="B173" s="70"/>
      <c r="C173" s="70"/>
      <c r="D173" s="70"/>
      <c r="E173" s="70"/>
      <c r="F173" s="70"/>
      <c r="G173" s="70"/>
      <c r="H173" s="70"/>
      <c r="I173" s="70"/>
      <c r="J173" s="70"/>
      <c r="K173" s="70"/>
      <c r="L173" s="70"/>
      <c r="M173" s="70"/>
      <c r="N173" s="70"/>
      <c r="O173" s="70"/>
      <c r="P173" s="70"/>
      <c r="Q173" s="70"/>
      <c r="R173" s="70"/>
      <c r="S173" s="70"/>
      <c r="T173" s="70"/>
      <c r="U173" s="70"/>
      <c r="V173" s="70"/>
      <c r="W173" s="70"/>
      <c r="X173" s="70"/>
      <c r="Y173" s="70"/>
      <c r="Z173" s="70"/>
      <c r="AA173" s="70"/>
      <c r="AB173" s="70"/>
      <c r="AC173" s="70"/>
      <c r="AD173" s="70"/>
      <c r="AE173" s="70"/>
      <c r="AF173" s="70"/>
      <c r="AG173" s="70"/>
      <c r="AH173" s="70"/>
      <c r="AI173" s="70"/>
      <c r="AJ173" s="70"/>
      <c r="AK173" s="70"/>
      <c r="AL173" s="70"/>
      <c r="AM173" s="70"/>
      <c r="AN173" s="70"/>
      <c r="AO173" s="70"/>
      <c r="AP173" s="70"/>
      <c r="AQ173" s="70"/>
      <c r="AR173" s="76"/>
      <c r="AS173" s="70"/>
      <c r="AT173" s="75"/>
      <c r="AU173" s="75"/>
      <c r="AV173" s="75"/>
      <c r="AW173" s="75"/>
      <c r="AX173" s="75"/>
      <c r="AY173" s="75"/>
      <c r="AZ173" s="75"/>
      <c r="BA173" s="75"/>
      <c r="BB173" s="75"/>
    </row>
    <row r="174" spans="2:54" ht="13.5" customHeight="1">
      <c r="B174" s="70"/>
      <c r="C174" s="70"/>
      <c r="D174" s="70"/>
      <c r="E174" s="70"/>
      <c r="F174" s="70"/>
      <c r="G174" s="70"/>
      <c r="H174" s="70"/>
      <c r="I174" s="70"/>
      <c r="J174" s="70"/>
      <c r="K174" s="70"/>
      <c r="L174" s="70"/>
      <c r="M174" s="70"/>
      <c r="N174" s="70"/>
      <c r="O174" s="70"/>
      <c r="P174" s="70"/>
      <c r="Q174" s="70"/>
      <c r="R174" s="70"/>
      <c r="S174" s="70"/>
      <c r="T174" s="70"/>
      <c r="U174" s="70"/>
      <c r="V174" s="70"/>
      <c r="W174" s="70"/>
      <c r="X174" s="70"/>
      <c r="Y174" s="70"/>
      <c r="Z174" s="70"/>
      <c r="AA174" s="70"/>
      <c r="AB174" s="70"/>
      <c r="AC174" s="70"/>
      <c r="AD174" s="70"/>
      <c r="AE174" s="70"/>
      <c r="AF174" s="70"/>
      <c r="AG174" s="70"/>
      <c r="AH174" s="70"/>
      <c r="AI174" s="70"/>
      <c r="AJ174" s="70"/>
      <c r="AK174" s="70"/>
      <c r="AL174" s="70"/>
      <c r="AM174" s="70"/>
      <c r="AN174" s="70"/>
      <c r="AO174" s="70"/>
      <c r="AP174" s="70"/>
      <c r="AQ174" s="70"/>
      <c r="AR174" s="76"/>
      <c r="AS174" s="70"/>
      <c r="AT174" s="75"/>
      <c r="AU174" s="75"/>
      <c r="AV174" s="75"/>
      <c r="AW174" s="75"/>
      <c r="AX174" s="75"/>
      <c r="AY174" s="75"/>
      <c r="AZ174" s="75"/>
      <c r="BA174" s="75"/>
      <c r="BB174" s="75"/>
    </row>
    <row r="175" spans="2:54" ht="13.5" customHeight="1">
      <c r="B175" s="70"/>
      <c r="C175" s="70"/>
      <c r="D175" s="70"/>
      <c r="E175" s="70"/>
      <c r="F175" s="70"/>
      <c r="G175" s="70"/>
      <c r="H175" s="70"/>
      <c r="I175" s="70"/>
      <c r="J175" s="70"/>
      <c r="K175" s="70"/>
      <c r="L175" s="70"/>
      <c r="M175" s="70"/>
      <c r="N175" s="70"/>
      <c r="O175" s="70"/>
      <c r="P175" s="70"/>
      <c r="Q175" s="70"/>
      <c r="R175" s="70"/>
      <c r="S175" s="70"/>
      <c r="T175" s="70"/>
      <c r="U175" s="70"/>
      <c r="V175" s="70"/>
      <c r="W175" s="70"/>
      <c r="X175" s="70"/>
      <c r="Y175" s="70"/>
      <c r="Z175" s="70"/>
      <c r="AA175" s="70"/>
      <c r="AB175" s="70"/>
      <c r="AC175" s="70"/>
      <c r="AD175" s="70"/>
      <c r="AE175" s="70"/>
      <c r="AF175" s="70"/>
      <c r="AG175" s="70"/>
      <c r="AH175" s="70"/>
      <c r="AI175" s="70"/>
      <c r="AJ175" s="70"/>
      <c r="AK175" s="70"/>
      <c r="AL175" s="70"/>
      <c r="AM175" s="70"/>
      <c r="AN175" s="70"/>
      <c r="AO175" s="70"/>
      <c r="AP175" s="70"/>
      <c r="AQ175" s="70"/>
      <c r="AR175" s="76"/>
      <c r="AS175" s="70"/>
      <c r="AT175" s="75"/>
      <c r="AU175" s="75"/>
      <c r="AV175" s="75"/>
      <c r="AW175" s="75"/>
      <c r="AX175" s="75"/>
      <c r="AY175" s="75"/>
      <c r="AZ175" s="75"/>
      <c r="BA175" s="75"/>
      <c r="BB175" s="75"/>
    </row>
    <row r="176" spans="2:54" ht="13.5" customHeight="1">
      <c r="B176" s="70"/>
      <c r="C176" s="70"/>
      <c r="D176" s="70"/>
      <c r="E176" s="70"/>
      <c r="F176" s="70"/>
      <c r="G176" s="70"/>
      <c r="H176" s="70"/>
      <c r="I176" s="70"/>
      <c r="J176" s="70"/>
      <c r="K176" s="70"/>
      <c r="L176" s="70"/>
      <c r="M176" s="70"/>
      <c r="N176" s="70"/>
      <c r="O176" s="70"/>
      <c r="P176" s="70"/>
      <c r="Q176" s="70"/>
      <c r="R176" s="70"/>
      <c r="S176" s="70"/>
      <c r="T176" s="70"/>
      <c r="U176" s="70"/>
      <c r="V176" s="70"/>
      <c r="W176" s="70"/>
      <c r="X176" s="70"/>
      <c r="Y176" s="70"/>
      <c r="Z176" s="70"/>
      <c r="AA176" s="70"/>
      <c r="AB176" s="70"/>
      <c r="AC176" s="70"/>
      <c r="AD176" s="70"/>
      <c r="AE176" s="70"/>
      <c r="AF176" s="70"/>
      <c r="AG176" s="70"/>
      <c r="AH176" s="70"/>
      <c r="AI176" s="70"/>
      <c r="AJ176" s="70"/>
      <c r="AK176" s="70"/>
      <c r="AL176" s="70"/>
      <c r="AM176" s="70"/>
      <c r="AN176" s="70"/>
      <c r="AO176" s="70"/>
      <c r="AP176" s="70"/>
      <c r="AQ176" s="70"/>
      <c r="AR176" s="76"/>
      <c r="AS176" s="70"/>
      <c r="AT176" s="75"/>
      <c r="AU176" s="75"/>
      <c r="AV176" s="75"/>
      <c r="AW176" s="75"/>
      <c r="AX176" s="75"/>
      <c r="AY176" s="75"/>
      <c r="AZ176" s="75"/>
      <c r="BA176" s="75"/>
      <c r="BB176" s="75"/>
    </row>
    <row r="177" spans="2:54" ht="13.5" customHeight="1">
      <c r="B177" s="70"/>
      <c r="C177" s="70"/>
      <c r="D177" s="70"/>
      <c r="E177" s="70"/>
      <c r="F177" s="70"/>
      <c r="G177" s="70"/>
      <c r="H177" s="70"/>
      <c r="I177" s="70"/>
      <c r="J177" s="70"/>
      <c r="K177" s="70"/>
      <c r="L177" s="70"/>
      <c r="M177" s="70"/>
      <c r="N177" s="70"/>
      <c r="O177" s="70"/>
      <c r="P177" s="70"/>
      <c r="Q177" s="70"/>
      <c r="R177" s="70"/>
      <c r="S177" s="70"/>
      <c r="T177" s="70"/>
      <c r="U177" s="70"/>
      <c r="V177" s="70"/>
      <c r="W177" s="70"/>
      <c r="X177" s="70"/>
      <c r="Y177" s="70"/>
      <c r="Z177" s="70"/>
      <c r="AA177" s="70"/>
      <c r="AB177" s="70"/>
      <c r="AC177" s="70"/>
      <c r="AD177" s="70"/>
      <c r="AE177" s="70"/>
      <c r="AF177" s="70"/>
      <c r="AG177" s="70"/>
      <c r="AH177" s="70"/>
      <c r="AI177" s="70"/>
      <c r="AJ177" s="70"/>
      <c r="AK177" s="70"/>
      <c r="AL177" s="70"/>
      <c r="AM177" s="70"/>
      <c r="AN177" s="70"/>
      <c r="AO177" s="70"/>
      <c r="AP177" s="70"/>
      <c r="AQ177" s="70"/>
      <c r="AR177" s="76"/>
      <c r="AS177" s="70"/>
      <c r="AT177" s="75"/>
      <c r="AU177" s="75"/>
      <c r="AV177" s="75"/>
      <c r="AW177" s="75"/>
      <c r="AX177" s="75"/>
      <c r="AY177" s="75"/>
      <c r="AZ177" s="75"/>
      <c r="BA177" s="75"/>
      <c r="BB177" s="75"/>
    </row>
    <row r="178" spans="2:54" ht="13.5" customHeight="1">
      <c r="B178" s="70"/>
      <c r="C178" s="70"/>
      <c r="D178" s="70"/>
      <c r="E178" s="70"/>
      <c r="F178" s="70"/>
      <c r="G178" s="70"/>
      <c r="H178" s="70"/>
      <c r="I178" s="70"/>
      <c r="J178" s="70"/>
      <c r="K178" s="70"/>
      <c r="L178" s="70"/>
      <c r="M178" s="70"/>
      <c r="N178" s="70"/>
      <c r="O178" s="70"/>
      <c r="P178" s="70"/>
      <c r="Q178" s="70"/>
      <c r="R178" s="70"/>
      <c r="S178" s="70"/>
      <c r="T178" s="70"/>
      <c r="U178" s="70"/>
      <c r="V178" s="70"/>
      <c r="W178" s="70"/>
      <c r="X178" s="70"/>
      <c r="Y178" s="70"/>
      <c r="Z178" s="70"/>
      <c r="AA178" s="70"/>
      <c r="AB178" s="70"/>
      <c r="AC178" s="70"/>
      <c r="AD178" s="70"/>
      <c r="AE178" s="70"/>
      <c r="AF178" s="70"/>
      <c r="AG178" s="70"/>
      <c r="AH178" s="70"/>
      <c r="AI178" s="70"/>
      <c r="AJ178" s="70"/>
      <c r="AK178" s="70"/>
      <c r="AL178" s="70"/>
      <c r="AM178" s="70"/>
      <c r="AN178" s="70"/>
      <c r="AO178" s="70"/>
      <c r="AP178" s="70"/>
      <c r="AQ178" s="70"/>
      <c r="AR178" s="76"/>
      <c r="AS178" s="70"/>
      <c r="AT178" s="75"/>
      <c r="AU178" s="75"/>
      <c r="AV178" s="75"/>
      <c r="AW178" s="75"/>
      <c r="AX178" s="75"/>
      <c r="AY178" s="75"/>
      <c r="AZ178" s="75"/>
      <c r="BA178" s="75"/>
      <c r="BB178" s="75"/>
    </row>
    <row r="179" spans="2:54" ht="13.5" customHeight="1">
      <c r="B179" s="70"/>
      <c r="C179" s="70"/>
      <c r="D179" s="70"/>
      <c r="E179" s="70"/>
      <c r="F179" s="70"/>
      <c r="G179" s="70"/>
      <c r="H179" s="70"/>
      <c r="I179" s="70"/>
      <c r="J179" s="70"/>
      <c r="K179" s="70"/>
      <c r="L179" s="70"/>
      <c r="M179" s="70"/>
      <c r="N179" s="70"/>
      <c r="O179" s="70"/>
      <c r="P179" s="70"/>
      <c r="Q179" s="70"/>
      <c r="R179" s="70"/>
      <c r="S179" s="70"/>
      <c r="T179" s="70"/>
      <c r="U179" s="70"/>
      <c r="V179" s="70"/>
      <c r="W179" s="70"/>
      <c r="X179" s="70"/>
      <c r="Y179" s="70"/>
      <c r="Z179" s="70"/>
      <c r="AA179" s="70"/>
      <c r="AB179" s="70"/>
      <c r="AC179" s="70"/>
      <c r="AD179" s="70"/>
      <c r="AE179" s="70"/>
      <c r="AF179" s="70"/>
      <c r="AG179" s="70"/>
      <c r="AH179" s="70"/>
      <c r="AI179" s="70"/>
      <c r="AJ179" s="70"/>
      <c r="AK179" s="70"/>
      <c r="AL179" s="70"/>
      <c r="AM179" s="70"/>
      <c r="AN179" s="70"/>
      <c r="AO179" s="70"/>
      <c r="AP179" s="70"/>
      <c r="AQ179" s="70"/>
      <c r="AR179" s="76"/>
      <c r="AS179" s="70"/>
      <c r="AT179" s="75"/>
      <c r="AU179" s="75"/>
      <c r="AV179" s="75"/>
      <c r="AW179" s="75"/>
      <c r="AX179" s="75"/>
      <c r="AY179" s="75"/>
      <c r="AZ179" s="75"/>
      <c r="BA179" s="75"/>
      <c r="BB179" s="75"/>
    </row>
    <row r="180" spans="2:54" ht="13.5" customHeight="1">
      <c r="B180" s="70"/>
      <c r="C180" s="70"/>
      <c r="D180" s="70"/>
      <c r="E180" s="70"/>
      <c r="F180" s="70"/>
      <c r="G180" s="70"/>
      <c r="H180" s="70"/>
      <c r="I180" s="70"/>
      <c r="J180" s="70"/>
      <c r="K180" s="70"/>
      <c r="L180" s="70"/>
      <c r="M180" s="70"/>
      <c r="N180" s="70"/>
      <c r="O180" s="70"/>
      <c r="P180" s="70"/>
      <c r="Q180" s="70"/>
      <c r="R180" s="70"/>
      <c r="S180" s="70"/>
      <c r="T180" s="70"/>
      <c r="U180" s="70"/>
      <c r="V180" s="70"/>
      <c r="W180" s="70"/>
      <c r="X180" s="70"/>
      <c r="Y180" s="70"/>
      <c r="Z180" s="70"/>
      <c r="AA180" s="70"/>
      <c r="AB180" s="70"/>
      <c r="AC180" s="70"/>
      <c r="AD180" s="70"/>
      <c r="AE180" s="70"/>
      <c r="AF180" s="70"/>
      <c r="AG180" s="70"/>
      <c r="AH180" s="70"/>
      <c r="AI180" s="70"/>
      <c r="AJ180" s="70"/>
      <c r="AK180" s="70"/>
      <c r="AL180" s="70"/>
      <c r="AM180" s="70"/>
      <c r="AN180" s="70"/>
      <c r="AO180" s="70"/>
      <c r="AP180" s="70"/>
      <c r="AQ180" s="70"/>
      <c r="AR180" s="76"/>
      <c r="AS180" s="70"/>
      <c r="AT180" s="75"/>
      <c r="AU180" s="75"/>
      <c r="AV180" s="75"/>
      <c r="AW180" s="75"/>
      <c r="AX180" s="75"/>
      <c r="AY180" s="75"/>
      <c r="AZ180" s="75"/>
      <c r="BA180" s="75"/>
      <c r="BB180" s="75"/>
    </row>
    <row r="181" spans="2:54" ht="13.5" customHeight="1">
      <c r="B181" s="70"/>
      <c r="C181" s="70"/>
      <c r="D181" s="70"/>
      <c r="E181" s="70"/>
      <c r="F181" s="70"/>
      <c r="G181" s="70"/>
      <c r="H181" s="70"/>
      <c r="I181" s="70"/>
      <c r="J181" s="70"/>
      <c r="K181" s="70"/>
      <c r="L181" s="70"/>
      <c r="M181" s="70"/>
      <c r="N181" s="70"/>
      <c r="O181" s="70"/>
      <c r="P181" s="70"/>
      <c r="Q181" s="70"/>
      <c r="R181" s="70"/>
      <c r="S181" s="70"/>
      <c r="T181" s="70"/>
      <c r="U181" s="70"/>
      <c r="V181" s="70"/>
      <c r="W181" s="70"/>
      <c r="X181" s="70"/>
      <c r="Y181" s="70"/>
      <c r="Z181" s="70"/>
      <c r="AA181" s="70"/>
      <c r="AB181" s="70"/>
      <c r="AC181" s="70"/>
      <c r="AD181" s="70"/>
      <c r="AE181" s="70"/>
      <c r="AF181" s="70"/>
      <c r="AG181" s="70"/>
      <c r="AH181" s="70"/>
      <c r="AI181" s="70"/>
      <c r="AJ181" s="70"/>
      <c r="AK181" s="70"/>
      <c r="AL181" s="70"/>
      <c r="AM181" s="70"/>
      <c r="AN181" s="70"/>
      <c r="AO181" s="70"/>
      <c r="AP181" s="70"/>
      <c r="AQ181" s="70"/>
      <c r="AR181" s="76"/>
      <c r="AS181" s="70"/>
      <c r="AT181" s="75"/>
      <c r="AU181" s="75"/>
      <c r="AV181" s="75"/>
      <c r="AW181" s="75"/>
      <c r="AX181" s="75"/>
      <c r="AY181" s="75"/>
      <c r="AZ181" s="75"/>
      <c r="BA181" s="75"/>
      <c r="BB181" s="75"/>
    </row>
    <row r="182" spans="2:54" ht="13.5" customHeight="1">
      <c r="B182" s="70"/>
      <c r="C182" s="70"/>
      <c r="D182" s="70"/>
      <c r="E182" s="70"/>
      <c r="F182" s="70"/>
      <c r="G182" s="70"/>
      <c r="H182" s="70"/>
      <c r="I182" s="70"/>
      <c r="J182" s="70"/>
      <c r="K182" s="70"/>
      <c r="L182" s="70"/>
      <c r="M182" s="70"/>
      <c r="N182" s="70"/>
      <c r="O182" s="70"/>
      <c r="P182" s="70"/>
      <c r="Q182" s="70"/>
      <c r="R182" s="70"/>
      <c r="S182" s="70"/>
      <c r="T182" s="70"/>
      <c r="U182" s="70"/>
      <c r="V182" s="70"/>
      <c r="W182" s="70"/>
      <c r="X182" s="70"/>
      <c r="Y182" s="70"/>
      <c r="Z182" s="70"/>
      <c r="AA182" s="70"/>
      <c r="AB182" s="70"/>
      <c r="AC182" s="70"/>
      <c r="AD182" s="70"/>
      <c r="AE182" s="70"/>
      <c r="AF182" s="70"/>
      <c r="AG182" s="70"/>
      <c r="AH182" s="70"/>
      <c r="AI182" s="70"/>
      <c r="AJ182" s="70"/>
      <c r="AK182" s="70"/>
      <c r="AL182" s="70"/>
      <c r="AM182" s="70"/>
      <c r="AN182" s="70"/>
      <c r="AO182" s="70"/>
      <c r="AP182" s="70"/>
      <c r="AQ182" s="70"/>
      <c r="AR182" s="76"/>
      <c r="AS182" s="70"/>
      <c r="AT182" s="75"/>
      <c r="AU182" s="75"/>
      <c r="AV182" s="75"/>
      <c r="AW182" s="75"/>
      <c r="AX182" s="75"/>
      <c r="AY182" s="75"/>
      <c r="AZ182" s="75"/>
      <c r="BA182" s="75"/>
      <c r="BB182" s="75"/>
    </row>
    <row r="183" spans="2:54" ht="13.5" customHeight="1">
      <c r="B183" s="70"/>
      <c r="C183" s="70"/>
      <c r="D183" s="70"/>
      <c r="E183" s="70"/>
      <c r="F183" s="70"/>
      <c r="G183" s="70"/>
      <c r="H183" s="70"/>
      <c r="I183" s="70"/>
      <c r="J183" s="70"/>
      <c r="K183" s="70"/>
      <c r="L183" s="70"/>
      <c r="M183" s="70"/>
      <c r="N183" s="70"/>
      <c r="O183" s="70"/>
      <c r="P183" s="70"/>
      <c r="Q183" s="70"/>
      <c r="R183" s="70"/>
      <c r="S183" s="70"/>
      <c r="T183" s="70"/>
      <c r="U183" s="70"/>
      <c r="V183" s="70"/>
      <c r="W183" s="70"/>
      <c r="X183" s="70"/>
      <c r="Y183" s="70"/>
      <c r="Z183" s="70"/>
      <c r="AA183" s="70"/>
      <c r="AB183" s="70"/>
      <c r="AC183" s="70"/>
      <c r="AD183" s="70"/>
      <c r="AE183" s="70"/>
      <c r="AF183" s="70"/>
      <c r="AG183" s="70"/>
      <c r="AH183" s="70"/>
      <c r="AI183" s="70"/>
      <c r="AJ183" s="70"/>
      <c r="AK183" s="70"/>
      <c r="AL183" s="70"/>
      <c r="AM183" s="70"/>
      <c r="AN183" s="70"/>
      <c r="AO183" s="70"/>
      <c r="AP183" s="70"/>
      <c r="AQ183" s="70"/>
      <c r="AR183" s="76"/>
      <c r="AS183" s="70"/>
      <c r="AT183" s="75"/>
      <c r="AU183" s="75"/>
      <c r="AV183" s="75"/>
      <c r="AW183" s="75"/>
      <c r="AX183" s="75"/>
      <c r="AY183" s="75"/>
      <c r="AZ183" s="75"/>
      <c r="BA183" s="75"/>
      <c r="BB183" s="75"/>
    </row>
    <row r="184" spans="2:54" ht="13.5" customHeight="1">
      <c r="B184" s="70"/>
      <c r="C184" s="70"/>
      <c r="D184" s="70"/>
      <c r="E184" s="70"/>
      <c r="F184" s="70"/>
      <c r="G184" s="70"/>
      <c r="H184" s="70"/>
      <c r="I184" s="70"/>
      <c r="J184" s="70"/>
      <c r="K184" s="70"/>
      <c r="L184" s="70"/>
      <c r="M184" s="70"/>
      <c r="N184" s="70"/>
      <c r="O184" s="70"/>
      <c r="P184" s="70"/>
      <c r="Q184" s="70"/>
      <c r="R184" s="70"/>
      <c r="S184" s="70"/>
      <c r="T184" s="70"/>
      <c r="U184" s="70"/>
      <c r="V184" s="70"/>
      <c r="W184" s="70"/>
      <c r="X184" s="70"/>
      <c r="Y184" s="70"/>
      <c r="Z184" s="70"/>
      <c r="AA184" s="70"/>
      <c r="AB184" s="70"/>
      <c r="AC184" s="70"/>
      <c r="AD184" s="70"/>
      <c r="AE184" s="70"/>
      <c r="AF184" s="70"/>
      <c r="AG184" s="70"/>
      <c r="AH184" s="70"/>
      <c r="AI184" s="70"/>
      <c r="AJ184" s="70"/>
      <c r="AK184" s="70"/>
      <c r="AL184" s="70"/>
      <c r="AM184" s="70"/>
      <c r="AN184" s="70"/>
      <c r="AO184" s="70"/>
      <c r="AP184" s="70"/>
      <c r="AQ184" s="70"/>
      <c r="AR184" s="76"/>
      <c r="AS184" s="70"/>
      <c r="AT184" s="75"/>
      <c r="AU184" s="75"/>
      <c r="AV184" s="75"/>
      <c r="AW184" s="75"/>
      <c r="AX184" s="75"/>
      <c r="AY184" s="75"/>
      <c r="AZ184" s="75"/>
      <c r="BA184" s="75"/>
      <c r="BB184" s="75"/>
    </row>
    <row r="185" spans="2:54" ht="13.5" customHeight="1">
      <c r="B185" s="70"/>
      <c r="C185" s="70"/>
      <c r="D185" s="70"/>
      <c r="E185" s="70"/>
      <c r="F185" s="70"/>
      <c r="G185" s="70"/>
      <c r="H185" s="70"/>
      <c r="I185" s="70"/>
      <c r="J185" s="70"/>
      <c r="K185" s="70"/>
      <c r="L185" s="70"/>
      <c r="M185" s="70"/>
      <c r="N185" s="70"/>
      <c r="O185" s="70"/>
      <c r="P185" s="70"/>
      <c r="Q185" s="70"/>
      <c r="R185" s="70"/>
      <c r="S185" s="70"/>
      <c r="T185" s="70"/>
      <c r="U185" s="70"/>
      <c r="V185" s="70"/>
      <c r="W185" s="70"/>
      <c r="X185" s="70"/>
      <c r="Y185" s="70"/>
      <c r="Z185" s="70"/>
      <c r="AA185" s="70"/>
      <c r="AB185" s="70"/>
      <c r="AC185" s="70"/>
      <c r="AD185" s="70"/>
      <c r="AE185" s="70"/>
      <c r="AF185" s="70"/>
      <c r="AG185" s="70"/>
      <c r="AH185" s="70"/>
      <c r="AI185" s="70"/>
      <c r="AJ185" s="70"/>
      <c r="AK185" s="70"/>
      <c r="AL185" s="70"/>
      <c r="AM185" s="70"/>
      <c r="AN185" s="70"/>
      <c r="AO185" s="70"/>
      <c r="AP185" s="70"/>
      <c r="AQ185" s="70"/>
      <c r="AR185" s="76"/>
      <c r="AS185" s="70"/>
      <c r="AT185" s="75"/>
      <c r="AU185" s="75"/>
      <c r="AV185" s="75"/>
      <c r="AW185" s="75"/>
      <c r="AX185" s="75"/>
      <c r="AY185" s="75"/>
      <c r="AZ185" s="75"/>
      <c r="BA185" s="75"/>
      <c r="BB185" s="75"/>
    </row>
    <row r="186" spans="2:54" ht="13.5" customHeight="1">
      <c r="B186" s="70"/>
      <c r="C186" s="70"/>
      <c r="D186" s="70"/>
      <c r="E186" s="70"/>
      <c r="F186" s="70"/>
      <c r="G186" s="70"/>
      <c r="H186" s="70"/>
      <c r="I186" s="70"/>
      <c r="J186" s="70"/>
      <c r="K186" s="70"/>
      <c r="L186" s="70"/>
      <c r="M186" s="70"/>
      <c r="N186" s="70"/>
      <c r="O186" s="70"/>
      <c r="P186" s="70"/>
      <c r="Q186" s="70"/>
      <c r="R186" s="70"/>
      <c r="S186" s="70"/>
      <c r="T186" s="70"/>
      <c r="U186" s="70"/>
      <c r="V186" s="70"/>
      <c r="W186" s="70"/>
      <c r="X186" s="70"/>
      <c r="Y186" s="70"/>
      <c r="Z186" s="70"/>
      <c r="AA186" s="70"/>
      <c r="AB186" s="70"/>
      <c r="AC186" s="70"/>
      <c r="AD186" s="70"/>
      <c r="AE186" s="70"/>
      <c r="AF186" s="70"/>
      <c r="AG186" s="70"/>
      <c r="AH186" s="70"/>
      <c r="AI186" s="70"/>
      <c r="AJ186" s="70"/>
      <c r="AK186" s="70"/>
      <c r="AL186" s="70"/>
      <c r="AM186" s="70"/>
      <c r="AN186" s="70"/>
      <c r="AO186" s="70"/>
      <c r="AP186" s="70"/>
      <c r="AQ186" s="70"/>
      <c r="AR186" s="76"/>
      <c r="AS186" s="70"/>
      <c r="AT186" s="75"/>
      <c r="AU186" s="75"/>
      <c r="AV186" s="75"/>
      <c r="AW186" s="75"/>
      <c r="AX186" s="75"/>
      <c r="AY186" s="75"/>
      <c r="AZ186" s="75"/>
      <c r="BA186" s="75"/>
      <c r="BB186" s="75"/>
    </row>
    <row r="187" spans="2:54" ht="13.5" customHeight="1">
      <c r="B187" s="70"/>
      <c r="C187" s="70"/>
      <c r="D187" s="70"/>
      <c r="E187" s="70"/>
      <c r="F187" s="70"/>
      <c r="G187" s="70"/>
      <c r="H187" s="70"/>
      <c r="I187" s="70"/>
      <c r="J187" s="70"/>
      <c r="K187" s="70"/>
      <c r="L187" s="70"/>
      <c r="M187" s="70"/>
      <c r="N187" s="70"/>
      <c r="O187" s="70"/>
      <c r="P187" s="70"/>
      <c r="Q187" s="70"/>
      <c r="R187" s="70"/>
      <c r="S187" s="70"/>
      <c r="T187" s="70"/>
      <c r="U187" s="70"/>
      <c r="V187" s="70"/>
      <c r="W187" s="70"/>
      <c r="X187" s="70"/>
      <c r="Y187" s="70"/>
      <c r="Z187" s="70"/>
      <c r="AA187" s="70"/>
      <c r="AB187" s="70"/>
      <c r="AC187" s="70"/>
      <c r="AD187" s="70"/>
      <c r="AE187" s="70"/>
      <c r="AF187" s="70"/>
      <c r="AG187" s="70"/>
      <c r="AH187" s="70"/>
      <c r="AI187" s="70"/>
      <c r="AJ187" s="70"/>
      <c r="AK187" s="70"/>
      <c r="AL187" s="70"/>
      <c r="AM187" s="70"/>
      <c r="AN187" s="70"/>
      <c r="AO187" s="70"/>
      <c r="AP187" s="70"/>
      <c r="AQ187" s="70"/>
      <c r="AR187" s="76"/>
      <c r="AS187" s="70"/>
      <c r="AT187" s="75"/>
      <c r="AU187" s="75"/>
      <c r="AV187" s="75"/>
      <c r="AW187" s="75"/>
      <c r="AX187" s="75"/>
      <c r="AY187" s="75"/>
      <c r="AZ187" s="75"/>
      <c r="BA187" s="75"/>
      <c r="BB187" s="75"/>
    </row>
    <row r="188" spans="2:54" ht="13.5" customHeight="1">
      <c r="B188" s="70"/>
      <c r="C188" s="70"/>
      <c r="D188" s="70"/>
      <c r="E188" s="70"/>
      <c r="F188" s="70"/>
      <c r="G188" s="70"/>
      <c r="H188" s="70"/>
      <c r="I188" s="70"/>
      <c r="J188" s="70"/>
      <c r="K188" s="70"/>
      <c r="L188" s="70"/>
      <c r="M188" s="70"/>
      <c r="N188" s="70"/>
      <c r="O188" s="70"/>
      <c r="P188" s="70"/>
      <c r="Q188" s="70"/>
      <c r="R188" s="70"/>
      <c r="S188" s="70"/>
      <c r="T188" s="70"/>
      <c r="U188" s="70"/>
      <c r="V188" s="70"/>
      <c r="W188" s="70"/>
      <c r="X188" s="70"/>
      <c r="Y188" s="70"/>
      <c r="Z188" s="70"/>
      <c r="AA188" s="70"/>
      <c r="AB188" s="70"/>
      <c r="AC188" s="70"/>
      <c r="AD188" s="70"/>
      <c r="AE188" s="70"/>
      <c r="AF188" s="70"/>
      <c r="AG188" s="70"/>
      <c r="AH188" s="70"/>
      <c r="AI188" s="70"/>
      <c r="AJ188" s="70"/>
      <c r="AK188" s="70"/>
      <c r="AL188" s="70"/>
      <c r="AM188" s="70"/>
      <c r="AN188" s="70"/>
      <c r="AO188" s="70"/>
      <c r="AP188" s="70"/>
      <c r="AQ188" s="70"/>
      <c r="AR188" s="76"/>
      <c r="AS188" s="70"/>
      <c r="AT188" s="75"/>
      <c r="AU188" s="75"/>
      <c r="AV188" s="75"/>
      <c r="AW188" s="75"/>
      <c r="AX188" s="75"/>
      <c r="AY188" s="75"/>
      <c r="AZ188" s="75"/>
      <c r="BA188" s="75"/>
      <c r="BB188" s="75"/>
    </row>
    <row r="189" spans="2:54" ht="13.5" customHeight="1">
      <c r="B189" s="70"/>
      <c r="C189" s="70"/>
      <c r="D189" s="70"/>
      <c r="E189" s="70"/>
      <c r="F189" s="70"/>
      <c r="G189" s="70"/>
      <c r="H189" s="70"/>
      <c r="I189" s="70"/>
      <c r="J189" s="70"/>
      <c r="K189" s="70"/>
      <c r="L189" s="70"/>
      <c r="M189" s="70"/>
      <c r="N189" s="70"/>
      <c r="O189" s="70"/>
      <c r="P189" s="70"/>
      <c r="Q189" s="70"/>
      <c r="R189" s="70"/>
      <c r="S189" s="70"/>
      <c r="T189" s="70"/>
      <c r="U189" s="70"/>
      <c r="V189" s="70"/>
      <c r="W189" s="70"/>
      <c r="X189" s="70"/>
      <c r="Y189" s="70"/>
      <c r="Z189" s="70"/>
      <c r="AA189" s="70"/>
      <c r="AB189" s="70"/>
      <c r="AC189" s="70"/>
      <c r="AD189" s="70"/>
      <c r="AE189" s="70"/>
      <c r="AF189" s="70"/>
      <c r="AG189" s="70"/>
      <c r="AH189" s="70"/>
      <c r="AI189" s="70"/>
      <c r="AJ189" s="70"/>
      <c r="AK189" s="70"/>
      <c r="AL189" s="70"/>
      <c r="AM189" s="70"/>
      <c r="AN189" s="70"/>
      <c r="AO189" s="70"/>
      <c r="AP189" s="70"/>
      <c r="AQ189" s="70"/>
      <c r="AR189" s="76"/>
      <c r="AS189" s="70"/>
      <c r="AT189" s="75"/>
      <c r="AU189" s="75"/>
      <c r="AV189" s="75"/>
      <c r="AW189" s="75"/>
      <c r="AX189" s="75"/>
      <c r="AY189" s="75"/>
      <c r="AZ189" s="75"/>
      <c r="BA189" s="75"/>
      <c r="BB189" s="75"/>
    </row>
    <row r="190" spans="2:54" ht="13.5" customHeight="1">
      <c r="B190" s="70"/>
      <c r="C190" s="70"/>
      <c r="D190" s="70"/>
      <c r="E190" s="70"/>
      <c r="F190" s="70"/>
      <c r="G190" s="70"/>
      <c r="H190" s="70"/>
      <c r="I190" s="70"/>
      <c r="J190" s="70"/>
      <c r="K190" s="70"/>
      <c r="L190" s="70"/>
      <c r="M190" s="70"/>
      <c r="N190" s="70"/>
      <c r="O190" s="70"/>
      <c r="P190" s="70"/>
      <c r="Q190" s="70"/>
      <c r="R190" s="70"/>
      <c r="S190" s="70"/>
      <c r="T190" s="70"/>
      <c r="U190" s="70"/>
      <c r="V190" s="70"/>
      <c r="W190" s="70"/>
      <c r="X190" s="70"/>
      <c r="Y190" s="70"/>
      <c r="Z190" s="70"/>
      <c r="AA190" s="70"/>
      <c r="AB190" s="70"/>
      <c r="AC190" s="70"/>
      <c r="AD190" s="70"/>
      <c r="AE190" s="70"/>
      <c r="AF190" s="70"/>
      <c r="AG190" s="70"/>
      <c r="AH190" s="70"/>
      <c r="AI190" s="70"/>
      <c r="AJ190" s="70"/>
      <c r="AK190" s="70"/>
      <c r="AL190" s="70"/>
      <c r="AM190" s="70"/>
      <c r="AN190" s="70"/>
      <c r="AO190" s="70"/>
      <c r="AP190" s="70"/>
      <c r="AQ190" s="70"/>
      <c r="AR190" s="76"/>
      <c r="AS190" s="70"/>
      <c r="AT190" s="75"/>
      <c r="AU190" s="75"/>
      <c r="AV190" s="75"/>
      <c r="AW190" s="75"/>
      <c r="AX190" s="75"/>
      <c r="AY190" s="75"/>
      <c r="AZ190" s="75"/>
      <c r="BA190" s="75"/>
      <c r="BB190" s="75"/>
    </row>
    <row r="191" spans="2:54" ht="13.5" customHeight="1">
      <c r="B191" s="70"/>
      <c r="C191" s="70"/>
      <c r="D191" s="70"/>
      <c r="E191" s="70"/>
      <c r="F191" s="70"/>
      <c r="G191" s="70"/>
      <c r="H191" s="70"/>
      <c r="I191" s="70"/>
      <c r="J191" s="70"/>
      <c r="K191" s="70"/>
      <c r="L191" s="70"/>
      <c r="M191" s="70"/>
      <c r="N191" s="70"/>
      <c r="O191" s="70"/>
      <c r="P191" s="70"/>
      <c r="Q191" s="70"/>
      <c r="R191" s="70"/>
      <c r="S191" s="70"/>
      <c r="T191" s="70"/>
      <c r="U191" s="70"/>
      <c r="V191" s="70"/>
      <c r="W191" s="70"/>
      <c r="X191" s="70"/>
      <c r="Y191" s="70"/>
      <c r="Z191" s="70"/>
      <c r="AA191" s="70"/>
      <c r="AB191" s="70"/>
      <c r="AC191" s="70"/>
      <c r="AD191" s="70"/>
      <c r="AE191" s="70"/>
      <c r="AF191" s="70"/>
      <c r="AG191" s="70"/>
      <c r="AH191" s="70"/>
      <c r="AI191" s="70"/>
      <c r="AJ191" s="70"/>
      <c r="AK191" s="70"/>
      <c r="AL191" s="70"/>
      <c r="AM191" s="70"/>
      <c r="AN191" s="70"/>
      <c r="AO191" s="70"/>
      <c r="AP191" s="70"/>
      <c r="AQ191" s="70"/>
      <c r="AR191" s="76"/>
      <c r="AS191" s="70"/>
      <c r="AT191" s="75"/>
      <c r="AU191" s="75"/>
      <c r="AV191" s="75"/>
      <c r="AW191" s="75"/>
      <c r="AX191" s="75"/>
      <c r="AY191" s="75"/>
      <c r="AZ191" s="75"/>
      <c r="BA191" s="75"/>
      <c r="BB191" s="75"/>
    </row>
    <row r="192" spans="2:54" ht="13.5" customHeight="1">
      <c r="B192" s="70"/>
      <c r="C192" s="70"/>
      <c r="D192" s="70"/>
      <c r="E192" s="70"/>
      <c r="F192" s="70"/>
      <c r="G192" s="70"/>
      <c r="H192" s="70"/>
      <c r="I192" s="70"/>
      <c r="J192" s="70"/>
      <c r="K192" s="70"/>
      <c r="L192" s="70"/>
      <c r="M192" s="70"/>
      <c r="N192" s="70"/>
      <c r="O192" s="70"/>
      <c r="P192" s="70"/>
      <c r="Q192" s="70"/>
      <c r="R192" s="70"/>
      <c r="S192" s="70"/>
      <c r="T192" s="70"/>
      <c r="U192" s="70"/>
      <c r="V192" s="70"/>
      <c r="W192" s="70"/>
      <c r="X192" s="70"/>
      <c r="Y192" s="70"/>
      <c r="Z192" s="70"/>
      <c r="AA192" s="70"/>
      <c r="AB192" s="70"/>
      <c r="AC192" s="70"/>
      <c r="AD192" s="70"/>
      <c r="AE192" s="70"/>
      <c r="AF192" s="70"/>
      <c r="AG192" s="70"/>
      <c r="AH192" s="70"/>
      <c r="AI192" s="70"/>
      <c r="AJ192" s="70"/>
      <c r="AK192" s="70"/>
      <c r="AL192" s="70"/>
      <c r="AM192" s="70"/>
      <c r="AN192" s="70"/>
      <c r="AO192" s="70"/>
      <c r="AP192" s="70"/>
      <c r="AQ192" s="70"/>
      <c r="AR192" s="76"/>
      <c r="AS192" s="70"/>
      <c r="AT192" s="75"/>
      <c r="AU192" s="75"/>
      <c r="AV192" s="75"/>
      <c r="AW192" s="75"/>
      <c r="AX192" s="75"/>
      <c r="AY192" s="75"/>
      <c r="AZ192" s="75"/>
      <c r="BA192" s="75"/>
      <c r="BB192" s="75"/>
    </row>
    <row r="193" spans="2:54" ht="13.5" customHeight="1">
      <c r="B193" s="70"/>
      <c r="C193" s="70"/>
      <c r="D193" s="70"/>
      <c r="E193" s="70"/>
      <c r="F193" s="70"/>
      <c r="G193" s="70"/>
      <c r="H193" s="70"/>
      <c r="I193" s="70"/>
      <c r="J193" s="70"/>
      <c r="K193" s="70"/>
      <c r="L193" s="70"/>
      <c r="M193" s="70"/>
      <c r="N193" s="70"/>
      <c r="O193" s="70"/>
      <c r="P193" s="70"/>
      <c r="Q193" s="70"/>
      <c r="R193" s="70"/>
      <c r="S193" s="70"/>
      <c r="T193" s="70"/>
      <c r="U193" s="70"/>
      <c r="V193" s="70"/>
      <c r="W193" s="70"/>
      <c r="X193" s="70"/>
      <c r="Y193" s="70"/>
      <c r="Z193" s="70"/>
      <c r="AA193" s="70"/>
      <c r="AB193" s="70"/>
      <c r="AC193" s="70"/>
      <c r="AD193" s="70"/>
      <c r="AE193" s="70"/>
      <c r="AF193" s="70"/>
      <c r="AG193" s="70"/>
      <c r="AH193" s="70"/>
      <c r="AI193" s="70"/>
      <c r="AJ193" s="70"/>
      <c r="AK193" s="70"/>
      <c r="AL193" s="70"/>
      <c r="AM193" s="70"/>
      <c r="AN193" s="70"/>
      <c r="AO193" s="70"/>
      <c r="AP193" s="70"/>
      <c r="AQ193" s="70"/>
      <c r="AR193" s="76"/>
      <c r="AS193" s="70"/>
      <c r="AT193" s="75"/>
      <c r="AU193" s="75"/>
      <c r="AV193" s="75"/>
      <c r="AW193" s="75"/>
      <c r="AX193" s="75"/>
      <c r="AY193" s="75"/>
      <c r="AZ193" s="75"/>
      <c r="BA193" s="75"/>
      <c r="BB193" s="75"/>
    </row>
    <row r="194" spans="2:54" ht="13.5" customHeight="1">
      <c r="B194" s="70"/>
      <c r="C194" s="70"/>
      <c r="D194" s="70"/>
      <c r="E194" s="70"/>
      <c r="F194" s="70"/>
      <c r="G194" s="70"/>
      <c r="H194" s="70"/>
      <c r="I194" s="70"/>
      <c r="J194" s="70"/>
      <c r="K194" s="70"/>
      <c r="L194" s="70"/>
      <c r="M194" s="70"/>
      <c r="N194" s="70"/>
      <c r="O194" s="70"/>
      <c r="P194" s="70"/>
      <c r="Q194" s="70"/>
      <c r="R194" s="70"/>
      <c r="S194" s="70"/>
      <c r="T194" s="70"/>
      <c r="U194" s="70"/>
      <c r="V194" s="70"/>
      <c r="W194" s="70"/>
      <c r="X194" s="70"/>
      <c r="Y194" s="70"/>
      <c r="Z194" s="70"/>
      <c r="AA194" s="70"/>
      <c r="AB194" s="70"/>
      <c r="AC194" s="70"/>
      <c r="AD194" s="70"/>
      <c r="AE194" s="70"/>
      <c r="AF194" s="70"/>
      <c r="AG194" s="70"/>
      <c r="AH194" s="70"/>
      <c r="AI194" s="70"/>
      <c r="AJ194" s="70"/>
      <c r="AK194" s="70"/>
      <c r="AL194" s="70"/>
      <c r="AM194" s="70"/>
      <c r="AN194" s="70"/>
      <c r="AO194" s="70"/>
      <c r="AP194" s="70"/>
      <c r="AQ194" s="70"/>
      <c r="AR194" s="76"/>
      <c r="AS194" s="70"/>
      <c r="AT194" s="75"/>
      <c r="AU194" s="75"/>
      <c r="AV194" s="75"/>
      <c r="AW194" s="75"/>
      <c r="AX194" s="75"/>
      <c r="AY194" s="75"/>
      <c r="AZ194" s="75"/>
      <c r="BA194" s="75"/>
      <c r="BB194" s="75"/>
    </row>
    <row r="195" spans="2:54" ht="13.5" customHeight="1">
      <c r="B195" s="70"/>
      <c r="C195" s="70"/>
      <c r="D195" s="70"/>
      <c r="E195" s="70"/>
      <c r="F195" s="70"/>
      <c r="G195" s="70"/>
      <c r="H195" s="70"/>
      <c r="I195" s="70"/>
      <c r="J195" s="70"/>
      <c r="K195" s="70"/>
      <c r="L195" s="70"/>
      <c r="M195" s="70"/>
      <c r="N195" s="70"/>
      <c r="O195" s="70"/>
      <c r="P195" s="70"/>
      <c r="Q195" s="70"/>
      <c r="R195" s="70"/>
      <c r="S195" s="70"/>
      <c r="T195" s="70"/>
      <c r="U195" s="70"/>
      <c r="V195" s="70"/>
      <c r="W195" s="70"/>
      <c r="X195" s="70"/>
      <c r="Y195" s="70"/>
      <c r="Z195" s="70"/>
      <c r="AA195" s="70"/>
      <c r="AB195" s="70"/>
      <c r="AC195" s="70"/>
      <c r="AD195" s="70"/>
      <c r="AE195" s="70"/>
      <c r="AF195" s="70"/>
      <c r="AG195" s="70"/>
      <c r="AH195" s="70"/>
      <c r="AI195" s="70"/>
      <c r="AJ195" s="70"/>
      <c r="AK195" s="70"/>
      <c r="AL195" s="70"/>
      <c r="AM195" s="70"/>
      <c r="AN195" s="70"/>
      <c r="AO195" s="70"/>
      <c r="AP195" s="70"/>
      <c r="AQ195" s="70"/>
      <c r="AR195" s="76"/>
      <c r="AS195" s="70"/>
      <c r="AT195" s="75"/>
      <c r="AU195" s="75"/>
      <c r="AV195" s="75"/>
      <c r="AW195" s="75"/>
      <c r="AX195" s="75"/>
      <c r="AY195" s="75"/>
      <c r="AZ195" s="75"/>
      <c r="BA195" s="75"/>
      <c r="BB195" s="75"/>
    </row>
    <row r="196" spans="2:54" ht="13.5" customHeight="1">
      <c r="B196" s="70"/>
      <c r="C196" s="70"/>
      <c r="D196" s="70"/>
      <c r="E196" s="70"/>
      <c r="F196" s="70"/>
      <c r="G196" s="70"/>
      <c r="H196" s="70"/>
      <c r="I196" s="70"/>
      <c r="J196" s="70"/>
      <c r="K196" s="70"/>
      <c r="L196" s="70"/>
      <c r="M196" s="70"/>
      <c r="N196" s="70"/>
      <c r="O196" s="70"/>
      <c r="P196" s="70"/>
      <c r="Q196" s="70"/>
      <c r="R196" s="70"/>
      <c r="S196" s="70"/>
      <c r="T196" s="70"/>
      <c r="U196" s="70"/>
      <c r="V196" s="70"/>
      <c r="W196" s="70"/>
      <c r="X196" s="70"/>
      <c r="Y196" s="70"/>
      <c r="Z196" s="70"/>
      <c r="AA196" s="70"/>
      <c r="AB196" s="70"/>
      <c r="AC196" s="70"/>
      <c r="AD196" s="70"/>
      <c r="AE196" s="70"/>
      <c r="AF196" s="70"/>
      <c r="AG196" s="70"/>
      <c r="AH196" s="70"/>
      <c r="AI196" s="70"/>
      <c r="AJ196" s="70"/>
      <c r="AK196" s="70"/>
      <c r="AL196" s="70"/>
      <c r="AM196" s="70"/>
      <c r="AN196" s="70"/>
      <c r="AO196" s="70"/>
      <c r="AP196" s="70"/>
      <c r="AQ196" s="70"/>
      <c r="AR196" s="76"/>
      <c r="AS196" s="70"/>
      <c r="AT196" s="75"/>
      <c r="AU196" s="75"/>
      <c r="AV196" s="75"/>
      <c r="AW196" s="75"/>
      <c r="AX196" s="75"/>
      <c r="AY196" s="75"/>
      <c r="AZ196" s="75"/>
      <c r="BA196" s="75"/>
      <c r="BB196" s="75"/>
    </row>
    <row r="197" spans="2:54" ht="13.5" customHeight="1">
      <c r="B197" s="70"/>
      <c r="C197" s="70"/>
      <c r="D197" s="70"/>
      <c r="E197" s="70"/>
      <c r="F197" s="70"/>
      <c r="G197" s="70"/>
      <c r="H197" s="70"/>
      <c r="I197" s="70"/>
      <c r="J197" s="70"/>
      <c r="K197" s="70"/>
      <c r="L197" s="70"/>
      <c r="M197" s="70"/>
      <c r="N197" s="70"/>
      <c r="O197" s="70"/>
      <c r="P197" s="70"/>
      <c r="Q197" s="70"/>
      <c r="R197" s="70"/>
      <c r="S197" s="70"/>
      <c r="T197" s="70"/>
      <c r="U197" s="70"/>
      <c r="V197" s="70"/>
      <c r="W197" s="70"/>
      <c r="X197" s="70"/>
      <c r="Y197" s="70"/>
      <c r="Z197" s="70"/>
      <c r="AA197" s="70"/>
      <c r="AB197" s="70"/>
      <c r="AC197" s="70"/>
      <c r="AD197" s="70"/>
      <c r="AE197" s="70"/>
      <c r="AF197" s="70"/>
      <c r="AG197" s="70"/>
      <c r="AH197" s="70"/>
      <c r="AI197" s="70"/>
      <c r="AJ197" s="70"/>
      <c r="AK197" s="70"/>
      <c r="AL197" s="70"/>
      <c r="AM197" s="70"/>
      <c r="AN197" s="70"/>
      <c r="AO197" s="70"/>
      <c r="AP197" s="70"/>
      <c r="AQ197" s="70"/>
      <c r="AR197" s="76"/>
      <c r="AS197" s="70"/>
      <c r="AT197" s="75"/>
      <c r="AU197" s="75"/>
      <c r="AV197" s="75"/>
      <c r="AW197" s="75"/>
      <c r="AX197" s="75"/>
      <c r="AY197" s="75"/>
      <c r="AZ197" s="75"/>
      <c r="BA197" s="75"/>
      <c r="BB197" s="75"/>
    </row>
    <row r="198" spans="2:54" ht="13.5" customHeight="1">
      <c r="B198" s="70"/>
      <c r="C198" s="70"/>
      <c r="D198" s="70"/>
      <c r="E198" s="70"/>
      <c r="F198" s="70"/>
      <c r="G198" s="70"/>
      <c r="H198" s="70"/>
      <c r="I198" s="70"/>
      <c r="J198" s="70"/>
      <c r="K198" s="70"/>
      <c r="L198" s="70"/>
      <c r="M198" s="70"/>
      <c r="N198" s="70"/>
      <c r="O198" s="70"/>
      <c r="P198" s="70"/>
      <c r="Q198" s="70"/>
      <c r="R198" s="70"/>
      <c r="S198" s="70"/>
      <c r="T198" s="70"/>
      <c r="U198" s="70"/>
      <c r="V198" s="70"/>
      <c r="W198" s="70"/>
      <c r="X198" s="70"/>
      <c r="Y198" s="70"/>
      <c r="Z198" s="70"/>
      <c r="AA198" s="70"/>
      <c r="AB198" s="70"/>
      <c r="AC198" s="70"/>
      <c r="AD198" s="70"/>
      <c r="AE198" s="70"/>
      <c r="AF198" s="70"/>
      <c r="AG198" s="70"/>
      <c r="AH198" s="70"/>
      <c r="AI198" s="70"/>
      <c r="AJ198" s="70"/>
      <c r="AK198" s="70"/>
      <c r="AL198" s="70"/>
      <c r="AM198" s="70"/>
      <c r="AN198" s="70"/>
      <c r="AO198" s="70"/>
      <c r="AP198" s="70"/>
      <c r="AQ198" s="70"/>
      <c r="AR198" s="76"/>
      <c r="AS198" s="70"/>
      <c r="AT198" s="75"/>
      <c r="AU198" s="75"/>
      <c r="AV198" s="75"/>
      <c r="AW198" s="75"/>
      <c r="AX198" s="75"/>
      <c r="AY198" s="75"/>
      <c r="AZ198" s="75"/>
      <c r="BA198" s="75"/>
      <c r="BB198" s="75"/>
    </row>
    <row r="199" spans="2:54" ht="13.5" customHeight="1">
      <c r="B199" s="70"/>
      <c r="C199" s="70"/>
      <c r="D199" s="70"/>
      <c r="E199" s="70"/>
      <c r="F199" s="70"/>
      <c r="G199" s="70"/>
      <c r="H199" s="70"/>
      <c r="I199" s="70"/>
      <c r="J199" s="70"/>
      <c r="K199" s="70"/>
      <c r="L199" s="70"/>
      <c r="M199" s="70"/>
      <c r="N199" s="70"/>
      <c r="O199" s="70"/>
      <c r="P199" s="70"/>
      <c r="Q199" s="70"/>
      <c r="R199" s="70"/>
      <c r="S199" s="70"/>
      <c r="T199" s="70"/>
      <c r="U199" s="70"/>
      <c r="V199" s="70"/>
      <c r="W199" s="70"/>
      <c r="X199" s="70"/>
      <c r="Y199" s="70"/>
      <c r="Z199" s="70"/>
      <c r="AA199" s="70"/>
      <c r="AB199" s="70"/>
      <c r="AC199" s="70"/>
      <c r="AD199" s="70"/>
      <c r="AE199" s="70"/>
      <c r="AF199" s="70"/>
      <c r="AG199" s="70"/>
      <c r="AH199" s="70"/>
      <c r="AI199" s="70"/>
      <c r="AJ199" s="70"/>
      <c r="AK199" s="70"/>
      <c r="AL199" s="70"/>
      <c r="AM199" s="70"/>
      <c r="AN199" s="70"/>
      <c r="AO199" s="70"/>
      <c r="AP199" s="70"/>
      <c r="AQ199" s="70"/>
      <c r="AR199" s="76"/>
      <c r="AS199" s="70"/>
      <c r="AT199" s="75"/>
      <c r="AU199" s="75"/>
      <c r="AV199" s="75"/>
      <c r="AW199" s="75"/>
      <c r="AX199" s="75"/>
      <c r="AY199" s="75"/>
      <c r="AZ199" s="75"/>
      <c r="BA199" s="75"/>
      <c r="BB199" s="75"/>
    </row>
    <row r="200" spans="2:54" ht="13.5" customHeight="1">
      <c r="B200" s="70"/>
      <c r="C200" s="70"/>
      <c r="D200" s="70"/>
      <c r="E200" s="70"/>
      <c r="F200" s="70"/>
      <c r="G200" s="70"/>
      <c r="H200" s="70"/>
      <c r="I200" s="70"/>
      <c r="J200" s="70"/>
      <c r="K200" s="70"/>
      <c r="L200" s="70"/>
      <c r="M200" s="70"/>
      <c r="N200" s="70"/>
      <c r="O200" s="70"/>
      <c r="P200" s="70"/>
      <c r="Q200" s="70"/>
      <c r="R200" s="70"/>
      <c r="S200" s="70"/>
      <c r="T200" s="70"/>
      <c r="U200" s="70"/>
      <c r="V200" s="70"/>
      <c r="W200" s="70"/>
      <c r="X200" s="70"/>
      <c r="Y200" s="70"/>
      <c r="Z200" s="70"/>
      <c r="AA200" s="70"/>
      <c r="AB200" s="70"/>
      <c r="AC200" s="70"/>
      <c r="AD200" s="70"/>
      <c r="AE200" s="70"/>
      <c r="AF200" s="70"/>
      <c r="AG200" s="70"/>
      <c r="AH200" s="70"/>
      <c r="AI200" s="70"/>
      <c r="AJ200" s="70"/>
      <c r="AK200" s="70"/>
      <c r="AL200" s="70"/>
      <c r="AM200" s="70"/>
      <c r="AN200" s="70"/>
      <c r="AO200" s="70"/>
      <c r="AP200" s="70"/>
      <c r="AQ200" s="70"/>
      <c r="AR200" s="76"/>
      <c r="AS200" s="70"/>
      <c r="AT200" s="75"/>
      <c r="AU200" s="75"/>
      <c r="AV200" s="75"/>
      <c r="AW200" s="75"/>
      <c r="AX200" s="75"/>
      <c r="AY200" s="75"/>
      <c r="AZ200" s="75"/>
      <c r="BA200" s="75"/>
      <c r="BB200" s="75"/>
    </row>
    <row r="201" spans="2:54" ht="13.5" customHeight="1">
      <c r="B201" s="70"/>
      <c r="C201" s="70"/>
      <c r="D201" s="70"/>
      <c r="E201" s="70"/>
      <c r="F201" s="70"/>
      <c r="G201" s="70"/>
      <c r="H201" s="70"/>
      <c r="I201" s="70"/>
      <c r="J201" s="70"/>
      <c r="K201" s="70"/>
      <c r="L201" s="70"/>
      <c r="M201" s="70"/>
      <c r="N201" s="70"/>
      <c r="O201" s="70"/>
      <c r="P201" s="70"/>
      <c r="Q201" s="70"/>
      <c r="R201" s="70"/>
      <c r="S201" s="70"/>
      <c r="T201" s="70"/>
      <c r="U201" s="70"/>
      <c r="V201" s="70"/>
      <c r="W201" s="70"/>
      <c r="X201" s="70"/>
      <c r="Y201" s="70"/>
      <c r="Z201" s="70"/>
      <c r="AA201" s="70"/>
      <c r="AB201" s="70"/>
      <c r="AC201" s="70"/>
      <c r="AD201" s="70"/>
      <c r="AE201" s="70"/>
      <c r="AF201" s="70"/>
      <c r="AG201" s="70"/>
      <c r="AH201" s="70"/>
      <c r="AI201" s="70"/>
      <c r="AJ201" s="70"/>
      <c r="AK201" s="70"/>
      <c r="AL201" s="70"/>
      <c r="AM201" s="70"/>
      <c r="AN201" s="70"/>
      <c r="AO201" s="70"/>
      <c r="AP201" s="70"/>
      <c r="AQ201" s="70"/>
      <c r="AR201" s="76"/>
      <c r="AS201" s="70"/>
      <c r="AT201" s="75"/>
      <c r="AU201" s="75"/>
      <c r="AV201" s="75"/>
      <c r="AW201" s="75"/>
      <c r="AX201" s="75"/>
      <c r="AY201" s="75"/>
      <c r="AZ201" s="75"/>
      <c r="BA201" s="75"/>
      <c r="BB201" s="75"/>
    </row>
    <row r="202" spans="2:54" ht="13.5" customHeight="1">
      <c r="B202" s="70"/>
      <c r="C202" s="70"/>
      <c r="D202" s="70"/>
      <c r="E202" s="70"/>
      <c r="F202" s="70"/>
      <c r="G202" s="70"/>
      <c r="H202" s="70"/>
      <c r="I202" s="70"/>
      <c r="J202" s="70"/>
      <c r="K202" s="70"/>
      <c r="L202" s="70"/>
      <c r="M202" s="70"/>
      <c r="N202" s="70"/>
      <c r="O202" s="70"/>
      <c r="P202" s="70"/>
      <c r="Q202" s="70"/>
      <c r="R202" s="70"/>
      <c r="S202" s="70"/>
      <c r="T202" s="70"/>
      <c r="U202" s="70"/>
      <c r="V202" s="70"/>
      <c r="W202" s="70"/>
      <c r="X202" s="70"/>
      <c r="Y202" s="70"/>
      <c r="Z202" s="70"/>
      <c r="AA202" s="70"/>
      <c r="AB202" s="70"/>
      <c r="AC202" s="70"/>
      <c r="AD202" s="70"/>
      <c r="AE202" s="70"/>
      <c r="AF202" s="70"/>
      <c r="AG202" s="70"/>
      <c r="AH202" s="70"/>
      <c r="AI202" s="70"/>
      <c r="AJ202" s="70"/>
      <c r="AK202" s="70"/>
      <c r="AL202" s="70"/>
      <c r="AM202" s="70"/>
      <c r="AN202" s="70"/>
      <c r="AO202" s="70"/>
      <c r="AP202" s="70"/>
      <c r="AQ202" s="70"/>
      <c r="AR202" s="76"/>
      <c r="AS202" s="70"/>
      <c r="AT202" s="75"/>
      <c r="AU202" s="75"/>
      <c r="AV202" s="75"/>
      <c r="AW202" s="75"/>
      <c r="AX202" s="75"/>
      <c r="AY202" s="75"/>
      <c r="AZ202" s="75"/>
      <c r="BA202" s="75"/>
      <c r="BB202" s="75"/>
    </row>
    <row r="203" spans="2:54" ht="13.5" customHeight="1">
      <c r="B203" s="70"/>
      <c r="C203" s="70"/>
      <c r="D203" s="70"/>
      <c r="E203" s="70"/>
      <c r="F203" s="70"/>
      <c r="G203" s="70"/>
      <c r="H203" s="70"/>
      <c r="I203" s="70"/>
      <c r="J203" s="70"/>
      <c r="K203" s="70"/>
      <c r="L203" s="70"/>
      <c r="M203" s="70"/>
      <c r="N203" s="70"/>
      <c r="O203" s="70"/>
      <c r="P203" s="70"/>
      <c r="Q203" s="70"/>
      <c r="R203" s="70"/>
      <c r="S203" s="70"/>
      <c r="T203" s="70"/>
      <c r="U203" s="70"/>
      <c r="V203" s="70"/>
      <c r="W203" s="70"/>
      <c r="X203" s="70"/>
      <c r="Y203" s="70"/>
      <c r="Z203" s="70"/>
      <c r="AA203" s="70"/>
      <c r="AB203" s="70"/>
      <c r="AC203" s="70"/>
      <c r="AD203" s="70"/>
      <c r="AE203" s="70"/>
      <c r="AF203" s="70"/>
      <c r="AG203" s="70"/>
      <c r="AH203" s="70"/>
      <c r="AI203" s="70"/>
      <c r="AJ203" s="70"/>
      <c r="AK203" s="70"/>
      <c r="AL203" s="70"/>
      <c r="AM203" s="70"/>
      <c r="AN203" s="70"/>
      <c r="AO203" s="70"/>
      <c r="AP203" s="70"/>
      <c r="AQ203" s="70"/>
      <c r="AR203" s="76"/>
      <c r="AS203" s="70"/>
      <c r="AT203" s="75"/>
      <c r="AU203" s="75"/>
      <c r="AV203" s="75"/>
      <c r="AW203" s="75"/>
      <c r="AX203" s="75"/>
      <c r="AY203" s="75"/>
      <c r="AZ203" s="75"/>
      <c r="BA203" s="75"/>
      <c r="BB203" s="75"/>
    </row>
    <row r="204" spans="2:54" ht="13.5" customHeight="1">
      <c r="B204" s="70"/>
      <c r="C204" s="70"/>
      <c r="D204" s="70"/>
      <c r="E204" s="70"/>
      <c r="F204" s="70"/>
      <c r="G204" s="70"/>
      <c r="H204" s="70"/>
      <c r="I204" s="70"/>
      <c r="J204" s="70"/>
      <c r="K204" s="70"/>
      <c r="L204" s="70"/>
      <c r="M204" s="70"/>
      <c r="N204" s="70"/>
      <c r="O204" s="70"/>
      <c r="P204" s="70"/>
      <c r="Q204" s="70"/>
      <c r="R204" s="70"/>
      <c r="S204" s="70"/>
      <c r="T204" s="70"/>
      <c r="U204" s="70"/>
      <c r="V204" s="70"/>
      <c r="W204" s="70"/>
      <c r="X204" s="70"/>
      <c r="Y204" s="70"/>
      <c r="Z204" s="70"/>
      <c r="AA204" s="70"/>
      <c r="AB204" s="70"/>
      <c r="AC204" s="70"/>
      <c r="AD204" s="70"/>
      <c r="AE204" s="70"/>
      <c r="AF204" s="70"/>
      <c r="AG204" s="70"/>
      <c r="AH204" s="70"/>
      <c r="AI204" s="70"/>
      <c r="AJ204" s="70"/>
      <c r="AK204" s="70"/>
      <c r="AL204" s="70"/>
      <c r="AM204" s="70"/>
      <c r="AN204" s="70"/>
      <c r="AO204" s="70"/>
      <c r="AP204" s="70"/>
      <c r="AQ204" s="70"/>
      <c r="AR204" s="76"/>
      <c r="AS204" s="70"/>
      <c r="AT204" s="75"/>
      <c r="AU204" s="75"/>
      <c r="AV204" s="75"/>
      <c r="AW204" s="75"/>
      <c r="AX204" s="75"/>
      <c r="AY204" s="75"/>
      <c r="AZ204" s="75"/>
      <c r="BA204" s="75"/>
      <c r="BB204" s="75"/>
    </row>
    <row r="205" spans="2:54" ht="13.5" customHeight="1">
      <c r="B205" s="70"/>
      <c r="C205" s="70"/>
      <c r="D205" s="70"/>
      <c r="E205" s="70"/>
      <c r="F205" s="70"/>
      <c r="G205" s="70"/>
      <c r="H205" s="70"/>
      <c r="I205" s="70"/>
      <c r="J205" s="70"/>
      <c r="K205" s="70"/>
      <c r="L205" s="70"/>
      <c r="M205" s="70"/>
      <c r="N205" s="70"/>
      <c r="O205" s="70"/>
      <c r="P205" s="70"/>
      <c r="Q205" s="70"/>
      <c r="R205" s="70"/>
      <c r="S205" s="70"/>
      <c r="T205" s="70"/>
      <c r="U205" s="70"/>
      <c r="V205" s="70"/>
      <c r="W205" s="70"/>
      <c r="X205" s="70"/>
      <c r="Y205" s="70"/>
      <c r="Z205" s="70"/>
      <c r="AA205" s="70"/>
      <c r="AB205" s="70"/>
      <c r="AC205" s="70"/>
      <c r="AD205" s="70"/>
      <c r="AE205" s="70"/>
      <c r="AF205" s="70"/>
      <c r="AG205" s="70"/>
      <c r="AH205" s="70"/>
      <c r="AI205" s="70"/>
      <c r="AJ205" s="70"/>
      <c r="AK205" s="70"/>
      <c r="AL205" s="70"/>
      <c r="AM205" s="70"/>
      <c r="AN205" s="70"/>
      <c r="AO205" s="70"/>
      <c r="AP205" s="70"/>
      <c r="AQ205" s="70"/>
      <c r="AR205" s="76"/>
      <c r="AS205" s="70"/>
      <c r="AT205" s="75"/>
      <c r="AU205" s="75"/>
      <c r="AV205" s="75"/>
      <c r="AW205" s="75"/>
      <c r="AX205" s="75"/>
      <c r="AY205" s="75"/>
      <c r="AZ205" s="75"/>
      <c r="BA205" s="75"/>
      <c r="BB205" s="75"/>
    </row>
    <row r="206" spans="2:54" ht="13.5" customHeight="1">
      <c r="B206" s="70"/>
      <c r="C206" s="70"/>
      <c r="D206" s="70"/>
      <c r="E206" s="70"/>
      <c r="F206" s="70"/>
      <c r="G206" s="70"/>
      <c r="H206" s="70"/>
      <c r="I206" s="70"/>
      <c r="J206" s="70"/>
      <c r="K206" s="70"/>
      <c r="L206" s="70"/>
      <c r="M206" s="70"/>
      <c r="N206" s="70"/>
      <c r="O206" s="70"/>
      <c r="P206" s="70"/>
      <c r="Q206" s="70"/>
      <c r="R206" s="70"/>
      <c r="S206" s="70"/>
      <c r="T206" s="70"/>
      <c r="U206" s="70"/>
      <c r="V206" s="70"/>
      <c r="W206" s="70"/>
      <c r="X206" s="70"/>
      <c r="Y206" s="70"/>
      <c r="Z206" s="70"/>
      <c r="AA206" s="70"/>
      <c r="AB206" s="70"/>
      <c r="AC206" s="70"/>
      <c r="AD206" s="70"/>
      <c r="AE206" s="70"/>
      <c r="AF206" s="70"/>
      <c r="AG206" s="70"/>
      <c r="AH206" s="70"/>
      <c r="AI206" s="70"/>
      <c r="AJ206" s="70"/>
      <c r="AK206" s="70"/>
      <c r="AL206" s="70"/>
      <c r="AM206" s="70"/>
      <c r="AN206" s="70"/>
      <c r="AO206" s="70"/>
      <c r="AP206" s="70"/>
      <c r="AQ206" s="70"/>
      <c r="AR206" s="76"/>
      <c r="AS206" s="70"/>
      <c r="AT206" s="75"/>
      <c r="AU206" s="75"/>
      <c r="AV206" s="75"/>
      <c r="AW206" s="75"/>
      <c r="AX206" s="75"/>
      <c r="AY206" s="75"/>
      <c r="AZ206" s="75"/>
      <c r="BA206" s="75"/>
      <c r="BB206" s="75"/>
    </row>
    <row r="207" spans="2:54" ht="13.5" customHeight="1">
      <c r="B207" s="70"/>
      <c r="C207" s="70"/>
      <c r="D207" s="70"/>
      <c r="E207" s="70"/>
      <c r="F207" s="70"/>
      <c r="G207" s="70"/>
      <c r="H207" s="70"/>
      <c r="I207" s="70"/>
      <c r="J207" s="70"/>
      <c r="K207" s="70"/>
      <c r="L207" s="70"/>
      <c r="M207" s="70"/>
      <c r="N207" s="70"/>
      <c r="O207" s="70"/>
      <c r="P207" s="70"/>
      <c r="Q207" s="70"/>
      <c r="R207" s="70"/>
      <c r="S207" s="70"/>
      <c r="T207" s="70"/>
      <c r="U207" s="70"/>
      <c r="V207" s="70"/>
      <c r="W207" s="70"/>
      <c r="X207" s="70"/>
      <c r="Y207" s="70"/>
      <c r="Z207" s="70"/>
      <c r="AA207" s="70"/>
      <c r="AB207" s="70"/>
      <c r="AC207" s="70"/>
      <c r="AD207" s="70"/>
      <c r="AE207" s="70"/>
      <c r="AF207" s="70"/>
      <c r="AG207" s="70"/>
      <c r="AH207" s="70"/>
      <c r="AI207" s="70"/>
      <c r="AJ207" s="70"/>
      <c r="AK207" s="70"/>
      <c r="AL207" s="70"/>
      <c r="AM207" s="70"/>
      <c r="AN207" s="70"/>
      <c r="AO207" s="70"/>
      <c r="AP207" s="70"/>
      <c r="AQ207" s="70"/>
      <c r="AR207" s="76"/>
      <c r="AS207" s="70"/>
      <c r="AT207" s="75"/>
      <c r="AU207" s="75"/>
      <c r="AV207" s="75"/>
      <c r="AW207" s="75"/>
      <c r="AX207" s="75"/>
      <c r="AY207" s="75"/>
      <c r="AZ207" s="75"/>
      <c r="BA207" s="75"/>
      <c r="BB207" s="75"/>
    </row>
    <row r="208" spans="2:54" ht="13.5" customHeight="1">
      <c r="B208" s="70"/>
      <c r="C208" s="70"/>
      <c r="D208" s="70"/>
      <c r="E208" s="70"/>
      <c r="F208" s="70"/>
      <c r="G208" s="70"/>
      <c r="H208" s="70"/>
      <c r="I208" s="70"/>
      <c r="J208" s="70"/>
      <c r="K208" s="70"/>
      <c r="L208" s="70"/>
      <c r="M208" s="70"/>
      <c r="N208" s="70"/>
      <c r="O208" s="70"/>
      <c r="P208" s="70"/>
      <c r="Q208" s="70"/>
      <c r="R208" s="70"/>
      <c r="S208" s="70"/>
      <c r="T208" s="70"/>
      <c r="U208" s="70"/>
      <c r="V208" s="70"/>
      <c r="W208" s="70"/>
      <c r="X208" s="70"/>
      <c r="Y208" s="70"/>
      <c r="Z208" s="70"/>
      <c r="AA208" s="70"/>
      <c r="AB208" s="70"/>
      <c r="AC208" s="70"/>
      <c r="AD208" s="70"/>
      <c r="AE208" s="70"/>
      <c r="AF208" s="70"/>
      <c r="AG208" s="70"/>
      <c r="AH208" s="70"/>
      <c r="AI208" s="70"/>
      <c r="AJ208" s="70"/>
      <c r="AK208" s="70"/>
      <c r="AL208" s="70"/>
      <c r="AM208" s="70"/>
      <c r="AN208" s="70"/>
      <c r="AO208" s="70"/>
      <c r="AP208" s="70"/>
      <c r="AQ208" s="70"/>
      <c r="AR208" s="76"/>
      <c r="AS208" s="70"/>
      <c r="AT208" s="75"/>
      <c r="AU208" s="75"/>
      <c r="AV208" s="75"/>
      <c r="AW208" s="75"/>
      <c r="AX208" s="75"/>
      <c r="AY208" s="75"/>
      <c r="AZ208" s="75"/>
      <c r="BA208" s="75"/>
      <c r="BB208" s="75"/>
    </row>
    <row r="209" spans="2:54" ht="13.5" customHeight="1">
      <c r="B209" s="70"/>
      <c r="C209" s="70"/>
      <c r="D209" s="70"/>
      <c r="E209" s="70"/>
      <c r="F209" s="70"/>
      <c r="G209" s="70"/>
      <c r="H209" s="70"/>
      <c r="I209" s="70"/>
      <c r="J209" s="70"/>
      <c r="K209" s="70"/>
      <c r="L209" s="70"/>
      <c r="M209" s="70"/>
      <c r="N209" s="70"/>
      <c r="O209" s="70"/>
      <c r="P209" s="70"/>
      <c r="Q209" s="70"/>
      <c r="R209" s="70"/>
      <c r="S209" s="70"/>
      <c r="T209" s="70"/>
      <c r="U209" s="70"/>
      <c r="V209" s="70"/>
      <c r="W209" s="70"/>
      <c r="X209" s="70"/>
      <c r="Y209" s="70"/>
      <c r="Z209" s="70"/>
      <c r="AA209" s="70"/>
      <c r="AB209" s="70"/>
      <c r="AC209" s="70"/>
      <c r="AD209" s="70"/>
      <c r="AE209" s="70"/>
      <c r="AF209" s="70"/>
      <c r="AG209" s="70"/>
      <c r="AH209" s="70"/>
      <c r="AI209" s="70"/>
      <c r="AJ209" s="70"/>
      <c r="AK209" s="70"/>
      <c r="AL209" s="70"/>
      <c r="AM209" s="70"/>
      <c r="AN209" s="70"/>
      <c r="AO209" s="70"/>
      <c r="AP209" s="70"/>
      <c r="AQ209" s="70"/>
      <c r="AR209" s="76"/>
      <c r="AS209" s="70"/>
      <c r="AT209" s="75"/>
      <c r="AU209" s="75"/>
      <c r="AV209" s="75"/>
      <c r="AW209" s="75"/>
      <c r="AX209" s="75"/>
      <c r="AY209" s="75"/>
      <c r="AZ209" s="75"/>
      <c r="BA209" s="75"/>
      <c r="BB209" s="75"/>
    </row>
    <row r="210" spans="2:54" ht="13.5" customHeight="1">
      <c r="B210" s="70"/>
      <c r="C210" s="70"/>
      <c r="D210" s="70"/>
      <c r="E210" s="70"/>
      <c r="F210" s="70"/>
      <c r="G210" s="70"/>
      <c r="H210" s="70"/>
      <c r="I210" s="70"/>
      <c r="J210" s="70"/>
      <c r="K210" s="70"/>
      <c r="L210" s="70"/>
      <c r="M210" s="70"/>
      <c r="N210" s="70"/>
      <c r="O210" s="70"/>
      <c r="P210" s="70"/>
      <c r="Q210" s="70"/>
      <c r="R210" s="70"/>
      <c r="S210" s="70"/>
      <c r="T210" s="70"/>
      <c r="U210" s="70"/>
      <c r="V210" s="70"/>
      <c r="W210" s="70"/>
      <c r="X210" s="70"/>
      <c r="Y210" s="70"/>
      <c r="Z210" s="70"/>
      <c r="AA210" s="70"/>
      <c r="AB210" s="70"/>
      <c r="AC210" s="70"/>
      <c r="AD210" s="70"/>
      <c r="AE210" s="70"/>
      <c r="AF210" s="70"/>
      <c r="AG210" s="70"/>
      <c r="AH210" s="70"/>
      <c r="AI210" s="70"/>
      <c r="AJ210" s="70"/>
      <c r="AK210" s="70"/>
      <c r="AL210" s="70"/>
      <c r="AM210" s="70"/>
      <c r="AN210" s="70"/>
      <c r="AO210" s="70"/>
      <c r="AP210" s="70"/>
      <c r="AQ210" s="70"/>
      <c r="AR210" s="76"/>
      <c r="AS210" s="70"/>
      <c r="AT210" s="75"/>
      <c r="AU210" s="75"/>
      <c r="AV210" s="75"/>
      <c r="AW210" s="75"/>
      <c r="AX210" s="75"/>
      <c r="AY210" s="75"/>
      <c r="AZ210" s="75"/>
      <c r="BA210" s="75"/>
      <c r="BB210" s="75"/>
    </row>
    <row r="211" spans="2:54" ht="13.5" customHeight="1">
      <c r="B211" s="70"/>
      <c r="C211" s="70"/>
      <c r="D211" s="70"/>
      <c r="E211" s="70"/>
      <c r="F211" s="70"/>
      <c r="G211" s="70"/>
      <c r="H211" s="70"/>
      <c r="I211" s="70"/>
      <c r="J211" s="70"/>
      <c r="K211" s="70"/>
      <c r="L211" s="70"/>
      <c r="M211" s="70"/>
      <c r="N211" s="70"/>
      <c r="O211" s="70"/>
      <c r="P211" s="70"/>
      <c r="Q211" s="70"/>
      <c r="R211" s="70"/>
      <c r="S211" s="70"/>
      <c r="T211" s="70"/>
      <c r="U211" s="70"/>
      <c r="V211" s="70"/>
      <c r="W211" s="70"/>
      <c r="X211" s="70"/>
      <c r="Y211" s="70"/>
      <c r="Z211" s="70"/>
      <c r="AA211" s="70"/>
      <c r="AB211" s="70"/>
      <c r="AC211" s="70"/>
      <c r="AD211" s="70"/>
      <c r="AE211" s="70"/>
      <c r="AF211" s="70"/>
      <c r="AG211" s="70"/>
      <c r="AH211" s="70"/>
      <c r="AI211" s="70"/>
      <c r="AJ211" s="70"/>
      <c r="AK211" s="70"/>
      <c r="AL211" s="70"/>
      <c r="AM211" s="70"/>
      <c r="AN211" s="70"/>
      <c r="AO211" s="70"/>
      <c r="AP211" s="70"/>
      <c r="AQ211" s="70"/>
      <c r="AR211" s="76"/>
      <c r="AS211" s="70"/>
      <c r="AT211" s="75"/>
      <c r="AU211" s="75"/>
      <c r="AV211" s="75"/>
      <c r="AW211" s="75"/>
      <c r="AX211" s="75"/>
      <c r="AY211" s="75"/>
      <c r="AZ211" s="75"/>
      <c r="BA211" s="75"/>
      <c r="BB211" s="75"/>
    </row>
    <row r="212" spans="2:54" ht="13.5" customHeight="1">
      <c r="B212" s="70"/>
      <c r="C212" s="70"/>
      <c r="D212" s="70"/>
      <c r="E212" s="70"/>
      <c r="F212" s="70"/>
      <c r="G212" s="70"/>
      <c r="H212" s="70"/>
      <c r="I212" s="70"/>
      <c r="J212" s="70"/>
      <c r="K212" s="70"/>
      <c r="L212" s="70"/>
      <c r="M212" s="70"/>
      <c r="N212" s="70"/>
      <c r="O212" s="70"/>
      <c r="P212" s="70"/>
      <c r="Q212" s="70"/>
      <c r="R212" s="70"/>
      <c r="S212" s="70"/>
      <c r="T212" s="70"/>
      <c r="U212" s="70"/>
      <c r="V212" s="70"/>
      <c r="W212" s="70"/>
      <c r="X212" s="70"/>
      <c r="Y212" s="70"/>
      <c r="Z212" s="70"/>
      <c r="AA212" s="70"/>
      <c r="AB212" s="70"/>
      <c r="AC212" s="70"/>
      <c r="AD212" s="70"/>
      <c r="AE212" s="70"/>
      <c r="AF212" s="70"/>
      <c r="AG212" s="70"/>
      <c r="AH212" s="70"/>
      <c r="AI212" s="70"/>
      <c r="AJ212" s="70"/>
      <c r="AK212" s="70"/>
      <c r="AL212" s="70"/>
      <c r="AM212" s="70"/>
      <c r="AN212" s="70"/>
      <c r="AO212" s="70"/>
      <c r="AP212" s="70"/>
      <c r="AQ212" s="70"/>
      <c r="AR212" s="76"/>
      <c r="AS212" s="70"/>
      <c r="AT212" s="75"/>
      <c r="AU212" s="75"/>
      <c r="AV212" s="75"/>
      <c r="AW212" s="75"/>
      <c r="AX212" s="75"/>
      <c r="AY212" s="75"/>
      <c r="AZ212" s="75"/>
      <c r="BA212" s="75"/>
      <c r="BB212" s="75"/>
    </row>
    <row r="213" spans="2:54" ht="13.5" customHeight="1">
      <c r="B213" s="70"/>
      <c r="C213" s="70"/>
      <c r="D213" s="70"/>
      <c r="E213" s="70"/>
      <c r="F213" s="70"/>
      <c r="G213" s="70"/>
      <c r="H213" s="70"/>
      <c r="I213" s="70"/>
      <c r="J213" s="70"/>
      <c r="K213" s="70"/>
      <c r="L213" s="70"/>
      <c r="M213" s="70"/>
      <c r="N213" s="70"/>
      <c r="O213" s="70"/>
      <c r="P213" s="70"/>
      <c r="Q213" s="70"/>
      <c r="R213" s="70"/>
      <c r="S213" s="70"/>
      <c r="T213" s="70"/>
      <c r="U213" s="70"/>
      <c r="V213" s="70"/>
      <c r="W213" s="70"/>
      <c r="X213" s="70"/>
      <c r="Y213" s="70"/>
      <c r="Z213" s="70"/>
      <c r="AA213" s="70"/>
      <c r="AB213" s="70"/>
      <c r="AC213" s="70"/>
      <c r="AD213" s="70"/>
      <c r="AE213" s="70"/>
      <c r="AF213" s="70"/>
      <c r="AG213" s="70"/>
      <c r="AH213" s="70"/>
      <c r="AI213" s="70"/>
      <c r="AJ213" s="70"/>
      <c r="AK213" s="70"/>
      <c r="AL213" s="70"/>
      <c r="AM213" s="70"/>
      <c r="AN213" s="70"/>
      <c r="AO213" s="70"/>
      <c r="AP213" s="70"/>
      <c r="AQ213" s="70"/>
      <c r="AR213" s="76"/>
      <c r="AS213" s="70"/>
      <c r="AT213" s="75"/>
      <c r="AU213" s="75"/>
      <c r="AV213" s="75"/>
      <c r="AW213" s="75"/>
      <c r="AX213" s="75"/>
      <c r="AY213" s="75"/>
      <c r="AZ213" s="75"/>
      <c r="BA213" s="75"/>
      <c r="BB213" s="75"/>
    </row>
  </sheetData>
  <sheetProtection password="C58F" sheet="1" formatCells="0" formatColumns="0" formatRows="0" insertColumns="0" insertRows="0" insertHyperlinks="0" deleteColumns="0" deleteRows="0" sort="0" autoFilter="0" pivotTables="0"/>
  <mergeCells count="138">
    <mergeCell ref="AI58:BB58"/>
    <mergeCell ref="AI59:BB59"/>
    <mergeCell ref="AI60:BB60"/>
    <mergeCell ref="AI61:BB61"/>
    <mergeCell ref="AK52:AS52"/>
    <mergeCell ref="R56:AH56"/>
    <mergeCell ref="R55:AH55"/>
    <mergeCell ref="R54:AH54"/>
    <mergeCell ref="D44:O44"/>
    <mergeCell ref="D40:O40"/>
    <mergeCell ref="Q50:AA50"/>
    <mergeCell ref="Q49:AA49"/>
    <mergeCell ref="Q43:AA43"/>
    <mergeCell ref="Q42:AA42"/>
    <mergeCell ref="Q41:AA41"/>
    <mergeCell ref="R64:AH64"/>
    <mergeCell ref="R63:AH63"/>
    <mergeCell ref="S52:AA52"/>
    <mergeCell ref="Q44:AA44"/>
    <mergeCell ref="AD38:AQ38"/>
    <mergeCell ref="AD37:AQ37"/>
    <mergeCell ref="AB39:AC41"/>
    <mergeCell ref="D52:Q53"/>
    <mergeCell ref="R52:R53"/>
    <mergeCell ref="AB52:AJ52"/>
    <mergeCell ref="BD39:BL39"/>
    <mergeCell ref="AI55:AO56"/>
    <mergeCell ref="AD30:AQ30"/>
    <mergeCell ref="AD34:AQ34"/>
    <mergeCell ref="AD33:AQ33"/>
    <mergeCell ref="AD32:AQ32"/>
    <mergeCell ref="BA51:BB51"/>
    <mergeCell ref="AT52:BB52"/>
    <mergeCell ref="AS34:BB34"/>
    <mergeCell ref="AS40:BB40"/>
    <mergeCell ref="D25:O25"/>
    <mergeCell ref="D38:O38"/>
    <mergeCell ref="D39:O39"/>
    <mergeCell ref="Q30:AA30"/>
    <mergeCell ref="AD31:AQ31"/>
    <mergeCell ref="AB25:AC38"/>
    <mergeCell ref="D35:O35"/>
    <mergeCell ref="D36:O36"/>
    <mergeCell ref="D30:O30"/>
    <mergeCell ref="Q32:AA32"/>
    <mergeCell ref="AS38:BB38"/>
    <mergeCell ref="Q39:AA39"/>
    <mergeCell ref="AS37:BB37"/>
    <mergeCell ref="AS36:BB36"/>
    <mergeCell ref="Q27:AA27"/>
    <mergeCell ref="AS35:BB35"/>
    <mergeCell ref="AS33:BB33"/>
    <mergeCell ref="AS31:BB31"/>
    <mergeCell ref="AS30:BB30"/>
    <mergeCell ref="AD29:AQ29"/>
    <mergeCell ref="D29:O29"/>
    <mergeCell ref="B27:C33"/>
    <mergeCell ref="AD35:AQ35"/>
    <mergeCell ref="D28:O28"/>
    <mergeCell ref="AD28:AQ28"/>
    <mergeCell ref="Q29:AA29"/>
    <mergeCell ref="D27:O27"/>
    <mergeCell ref="D32:O32"/>
    <mergeCell ref="AD36:AQ36"/>
    <mergeCell ref="AS25:BB25"/>
    <mergeCell ref="AS22:BB22"/>
    <mergeCell ref="B24:C26"/>
    <mergeCell ref="Q31:AA31"/>
    <mergeCell ref="AD25:AQ25"/>
    <mergeCell ref="D24:O24"/>
    <mergeCell ref="D26:O26"/>
    <mergeCell ref="D31:O31"/>
    <mergeCell ref="B21:C23"/>
    <mergeCell ref="AS26:BB26"/>
    <mergeCell ref="AS32:BB32"/>
    <mergeCell ref="AS27:BB27"/>
    <mergeCell ref="AD27:AQ27"/>
    <mergeCell ref="AD26:AQ26"/>
    <mergeCell ref="AS28:BB28"/>
    <mergeCell ref="AS29:BB29"/>
    <mergeCell ref="D37:O37"/>
    <mergeCell ref="D33:O33"/>
    <mergeCell ref="B51:C53"/>
    <mergeCell ref="D42:O42"/>
    <mergeCell ref="D43:O43"/>
    <mergeCell ref="B37:C44"/>
    <mergeCell ref="B47:C50"/>
    <mergeCell ref="D41:O41"/>
    <mergeCell ref="D34:O34"/>
    <mergeCell ref="B34:C36"/>
    <mergeCell ref="AD39:AQ39"/>
    <mergeCell ref="AD41:AQ41"/>
    <mergeCell ref="AS39:BB39"/>
    <mergeCell ref="Q48:AA48"/>
    <mergeCell ref="Q47:AA47"/>
    <mergeCell ref="Q40:AA40"/>
    <mergeCell ref="AS41:BB41"/>
    <mergeCell ref="Q46:AA46"/>
    <mergeCell ref="Q45:AA45"/>
    <mergeCell ref="AD40:AQ40"/>
    <mergeCell ref="Q25:AA25"/>
    <mergeCell ref="Q24:AA24"/>
    <mergeCell ref="Q28:AA28"/>
    <mergeCell ref="Q38:AA38"/>
    <mergeCell ref="Q36:AA36"/>
    <mergeCell ref="Q35:AA35"/>
    <mergeCell ref="Q34:AA34"/>
    <mergeCell ref="Q37:AA37"/>
    <mergeCell ref="Q33:AA33"/>
    <mergeCell ref="Q26:AA26"/>
    <mergeCell ref="BA11:BB11"/>
    <mergeCell ref="AB12:AJ12"/>
    <mergeCell ref="AK12:AS12"/>
    <mergeCell ref="AT12:AZ12"/>
    <mergeCell ref="B2:J4"/>
    <mergeCell ref="K2:AJ4"/>
    <mergeCell ref="AK2:AS4"/>
    <mergeCell ref="B11:C14"/>
    <mergeCell ref="D23:O23"/>
    <mergeCell ref="S12:AA12"/>
    <mergeCell ref="B16:J16"/>
    <mergeCell ref="X16:AI16"/>
    <mergeCell ref="AF19:AS19"/>
    <mergeCell ref="D21:O21"/>
    <mergeCell ref="AD22:AQ22"/>
    <mergeCell ref="AD23:AQ23"/>
    <mergeCell ref="Q21:AA21"/>
    <mergeCell ref="N16:P16"/>
    <mergeCell ref="D22:O22"/>
    <mergeCell ref="Q23:AA23"/>
    <mergeCell ref="Q22:AA22"/>
    <mergeCell ref="AP55:BA56"/>
    <mergeCell ref="AD21:AQ21"/>
    <mergeCell ref="AS21:BB21"/>
    <mergeCell ref="AB21:AC24"/>
    <mergeCell ref="AS24:BB24"/>
    <mergeCell ref="AS23:BB23"/>
    <mergeCell ref="AD24:AQ24"/>
  </mergeCells>
  <hyperlinks>
    <hyperlink ref="P24" location="'6 PATRIMONIO'!F42" display="'6 PATRIMONIO'!F42"/>
    <hyperlink ref="P25" location="'6 PATRIMONIO'!F48" display="'6 PATRIMONIO'!F48"/>
    <hyperlink ref="P27" location="'7 INGRESOS'!G14" display="'7 INGRESOS'!G14"/>
    <hyperlink ref="P28" location="'7 INGRESOS'!G21" display="'7 INGRESOS'!G21"/>
    <hyperlink ref="P30" location="'7 INGRESOS'!G36" display="'7 INGRESOS'!G36"/>
    <hyperlink ref="P32" location="'8 INGRESOS NO CONS DE RENTA'!G59" display="'8 INGRESOS NO CONS DE RENTA'!G59"/>
    <hyperlink ref="P34" location="' 9 INVER EN ACTIVOS FIJOS'!I26" display="' 9 INVER EN ACTIVOS FIJOS'!I26"/>
    <hyperlink ref="P35" location="'10 COSTOS Y DEDUCCIONES'!F39" display="'10 COSTOS Y DEDUCCIONES'!F39"/>
    <hyperlink ref="P41" location="'11 PRESUNTIVA'!F41" display="'11 PRESUNTIVA'!F41"/>
    <hyperlink ref="P42" location="'13 EXENTA'!E24" display="'13 EXENTA'!E24"/>
    <hyperlink ref="P43" location="'13 PRESUNTIVA'!C41" display="'13 PRESUNTIVA'!C41"/>
    <hyperlink ref="AR21" location="'15 GANANCIAS OCASIONALES'!E19" display="'15 GANANCIAS OCASIONALES'!E19"/>
    <hyperlink ref="AR22" location="'15 GANANCIAS OCASIONALES'!E27" display="'15 GANANCIAS OCASIONALES'!E27"/>
    <hyperlink ref="AR23" location="'15 GANANCIAS OCASIONALES'!E34" display="'15 GANANCIAS OCASIONALES'!E34"/>
    <hyperlink ref="AR25" location="TABLA!B2" display="TABLA!B2"/>
    <hyperlink ref="AR26" location="'17 VARIOS'!D19" display="'17 VARIOS'!D19"/>
    <hyperlink ref="AR28" location="TABLA!B3" display="TABLA!B3"/>
    <hyperlink ref="AR29" location="TABLA!B4" display="TABLA!B4"/>
    <hyperlink ref="AR30" location="'17 VARIOS'!F30" display="'17 VARIOS'!F30"/>
    <hyperlink ref="AR32" location="'1 PORTADA'!B26" display="'1 PORTADA'!B26"/>
    <hyperlink ref="AR33" location="'1 PORTADA'!B25" display="'1 PORTADA'!B25"/>
    <hyperlink ref="AR34" location="'18 RETENCIONES A FAVOR'!E38" display="'18 RETENCIONES A FAVOR'!E38"/>
    <hyperlink ref="AR35" location="'19 ANTICIPO'!F34" display="'19 ANTICIPO'!F34"/>
    <hyperlink ref="AR37" location="'SANCION '!B72" display="'SANCION '!B72"/>
    <hyperlink ref="P21" location="'5 NOMINA'!F20" display="'5 NOMINA'!F20"/>
    <hyperlink ref="P22" location="'5 NOMINA'!F36" display="'5 NOMINA'!F36"/>
    <hyperlink ref="P23" location="'5 NOMINA'!F84" display="'5 NOMINA'!F84"/>
    <hyperlink ref="P29" location="'7 INGRESOS'!G29" display="'7 INGRESOS'!G29"/>
    <hyperlink ref="AI59" r:id="rId1" display="gaecha15@hotmail.com"/>
  </hyperlinks>
  <printOptions horizontalCentered="1" verticalCentered="1"/>
  <pageMargins left="0.2362204724409449" right="0.2362204724409449" top="0.31496062992125984" bottom="0.4330708661417323" header="0" footer="0"/>
  <pageSetup blackAndWhite="1" horizontalDpi="120" verticalDpi="120" orientation="portrait" scale="65" r:id="rId3"/>
  <headerFooter alignWithMargins="0">
    <oddHeader>&amp;C&amp;A&amp;R  Pág.  &amp;P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26">
    <tabColor indexed="11"/>
  </sheetPr>
  <dimension ref="A1:E4916"/>
  <sheetViews>
    <sheetView showGridLines="0" zoomScalePageLayoutView="0" workbookViewId="0" topLeftCell="A1">
      <selection activeCell="I18" sqref="I18"/>
    </sheetView>
  </sheetViews>
  <sheetFormatPr defaultColWidth="12" defaultRowHeight="13.5" customHeight="1"/>
  <cols>
    <col min="1" max="2" width="5.66015625" style="382" customWidth="1"/>
    <col min="3" max="3" width="26.33203125" style="402" bestFit="1" customWidth="1"/>
    <col min="4" max="4" width="25.66015625" style="402" hidden="1" customWidth="1"/>
    <col min="5" max="5" width="5.66015625" style="382" customWidth="1"/>
    <col min="6" max="38" width="12" style="380" customWidth="1"/>
    <col min="39" max="16384" width="12" style="382" customWidth="1"/>
  </cols>
  <sheetData>
    <row r="1" spans="1:5" ht="13.5" customHeight="1">
      <c r="A1" s="380"/>
      <c r="B1" s="380"/>
      <c r="C1" s="381"/>
      <c r="D1" s="381"/>
      <c r="E1" s="380" t="str">
        <f>IF(D3&gt;" ",1," ")</f>
        <v> </v>
      </c>
    </row>
    <row r="2" spans="1:5" ht="13.5" customHeight="1">
      <c r="A2" s="1353" t="s">
        <v>100</v>
      </c>
      <c r="B2" s="1353"/>
      <c r="C2" s="1353"/>
      <c r="D2" s="1353"/>
      <c r="E2" s="380" t="str">
        <f aca="true" t="shared" si="0" ref="E2:E20">IF(D4&gt;" ",1," ")</f>
        <v> </v>
      </c>
    </row>
    <row r="3" spans="1:5" ht="13.5" customHeight="1">
      <c r="A3" s="379">
        <v>1</v>
      </c>
      <c r="B3" s="379">
        <v>5</v>
      </c>
      <c r="C3" s="383">
        <v>39630</v>
      </c>
      <c r="D3" s="384" t="str">
        <f aca="true" t="shared" si="1" ref="D3:D11">IF(AND($A$24&gt;=A3,$A$24&lt;=B3),C3," ")</f>
        <v> </v>
      </c>
      <c r="E3" s="380" t="str">
        <f t="shared" si="0"/>
        <v> </v>
      </c>
    </row>
    <row r="4" spans="1:5" ht="13.5" customHeight="1">
      <c r="A4" s="379">
        <f>+A3+5</f>
        <v>6</v>
      </c>
      <c r="B4" s="379">
        <v>10</v>
      </c>
      <c r="C4" s="383">
        <v>39626</v>
      </c>
      <c r="D4" s="384" t="str">
        <f t="shared" si="1"/>
        <v> </v>
      </c>
      <c r="E4" s="380" t="str">
        <f t="shared" si="0"/>
        <v> </v>
      </c>
    </row>
    <row r="5" spans="1:5" ht="13.5" customHeight="1">
      <c r="A5" s="379">
        <f>+A4+5</f>
        <v>11</v>
      </c>
      <c r="B5" s="379">
        <v>15</v>
      </c>
      <c r="C5" s="383">
        <v>39625</v>
      </c>
      <c r="D5" s="384" t="str">
        <f t="shared" si="1"/>
        <v> </v>
      </c>
      <c r="E5" s="380" t="str">
        <f t="shared" si="0"/>
        <v> </v>
      </c>
    </row>
    <row r="6" spans="1:5" ht="13.5" customHeight="1">
      <c r="A6" s="379">
        <f aca="true" t="shared" si="2" ref="A6:A22">+A5+5</f>
        <v>16</v>
      </c>
      <c r="B6" s="379">
        <v>20</v>
      </c>
      <c r="C6" s="383">
        <v>39624</v>
      </c>
      <c r="D6" s="384" t="str">
        <f t="shared" si="1"/>
        <v> </v>
      </c>
      <c r="E6" s="380" t="str">
        <f t="shared" si="0"/>
        <v> </v>
      </c>
    </row>
    <row r="7" spans="1:5" ht="13.5" customHeight="1">
      <c r="A7" s="379">
        <f t="shared" si="2"/>
        <v>21</v>
      </c>
      <c r="B7" s="379">
        <v>25</v>
      </c>
      <c r="C7" s="383">
        <v>39623</v>
      </c>
      <c r="D7" s="384" t="str">
        <f t="shared" si="1"/>
        <v> </v>
      </c>
      <c r="E7" s="380" t="str">
        <f t="shared" si="0"/>
        <v> </v>
      </c>
    </row>
    <row r="8" spans="1:5" ht="13.5" customHeight="1">
      <c r="A8" s="379">
        <f t="shared" si="2"/>
        <v>26</v>
      </c>
      <c r="B8" s="379">
        <v>30</v>
      </c>
      <c r="C8" s="383">
        <v>39622</v>
      </c>
      <c r="D8" s="384" t="str">
        <f t="shared" si="1"/>
        <v> </v>
      </c>
      <c r="E8" s="380" t="str">
        <f t="shared" si="0"/>
        <v> </v>
      </c>
    </row>
    <row r="9" spans="1:5" ht="13.5" customHeight="1">
      <c r="A9" s="379">
        <f t="shared" si="2"/>
        <v>31</v>
      </c>
      <c r="B9" s="379">
        <v>35</v>
      </c>
      <c r="C9" s="383">
        <v>39619</v>
      </c>
      <c r="D9" s="384" t="str">
        <f t="shared" si="1"/>
        <v> </v>
      </c>
      <c r="E9" s="380" t="str">
        <f t="shared" si="0"/>
        <v> </v>
      </c>
    </row>
    <row r="10" spans="1:5" ht="13.5" customHeight="1">
      <c r="A10" s="379">
        <f t="shared" si="2"/>
        <v>36</v>
      </c>
      <c r="B10" s="379">
        <v>40</v>
      </c>
      <c r="C10" s="383">
        <v>39618</v>
      </c>
      <c r="D10" s="384" t="str">
        <f t="shared" si="1"/>
        <v> </v>
      </c>
      <c r="E10" s="380" t="str">
        <f t="shared" si="0"/>
        <v> </v>
      </c>
    </row>
    <row r="11" spans="1:5" ht="13.5" customHeight="1">
      <c r="A11" s="379">
        <f t="shared" si="2"/>
        <v>41</v>
      </c>
      <c r="B11" s="379">
        <v>45</v>
      </c>
      <c r="C11" s="383">
        <v>39617</v>
      </c>
      <c r="D11" s="384" t="str">
        <f t="shared" si="1"/>
        <v> </v>
      </c>
      <c r="E11" s="380" t="str">
        <f t="shared" si="0"/>
        <v> </v>
      </c>
    </row>
    <row r="12" spans="1:5" ht="13.5" customHeight="1">
      <c r="A12" s="379">
        <f t="shared" si="2"/>
        <v>46</v>
      </c>
      <c r="B12" s="379">
        <v>50</v>
      </c>
      <c r="C12" s="383">
        <v>39616</v>
      </c>
      <c r="D12" s="384" t="str">
        <f>IF(AND(A24&gt;=A12,A24&lt;=B12),C12," ")</f>
        <v> </v>
      </c>
      <c r="E12" s="380" t="str">
        <f t="shared" si="0"/>
        <v> </v>
      </c>
    </row>
    <row r="13" spans="1:5" ht="13.5" customHeight="1">
      <c r="A13" s="379">
        <f t="shared" si="2"/>
        <v>51</v>
      </c>
      <c r="B13" s="379">
        <v>55</v>
      </c>
      <c r="C13" s="383">
        <v>39615</v>
      </c>
      <c r="D13" s="384" t="str">
        <f aca="true" t="shared" si="3" ref="D13:D21">IF(AND($A$24&gt;=A13,$A$24&lt;=B13),C13," ")</f>
        <v> </v>
      </c>
      <c r="E13" s="380" t="str">
        <f t="shared" si="0"/>
        <v> </v>
      </c>
    </row>
    <row r="14" spans="1:5" ht="13.5" customHeight="1">
      <c r="A14" s="379">
        <f t="shared" si="2"/>
        <v>56</v>
      </c>
      <c r="B14" s="379">
        <v>60</v>
      </c>
      <c r="C14" s="383">
        <v>39612</v>
      </c>
      <c r="D14" s="384" t="str">
        <f t="shared" si="3"/>
        <v> </v>
      </c>
      <c r="E14" s="380" t="str">
        <f t="shared" si="0"/>
        <v> </v>
      </c>
    </row>
    <row r="15" spans="1:5" ht="13.5" customHeight="1">
      <c r="A15" s="379">
        <f t="shared" si="2"/>
        <v>61</v>
      </c>
      <c r="B15" s="379">
        <v>65</v>
      </c>
      <c r="C15" s="383">
        <v>39611</v>
      </c>
      <c r="D15" s="384" t="str">
        <f t="shared" si="3"/>
        <v> </v>
      </c>
      <c r="E15" s="380" t="str">
        <f t="shared" si="0"/>
        <v> </v>
      </c>
    </row>
    <row r="16" spans="1:5" ht="13.5" customHeight="1">
      <c r="A16" s="379">
        <f t="shared" si="2"/>
        <v>66</v>
      </c>
      <c r="B16" s="379">
        <v>70</v>
      </c>
      <c r="C16" s="383">
        <v>39610</v>
      </c>
      <c r="D16" s="384" t="str">
        <f t="shared" si="3"/>
        <v> </v>
      </c>
      <c r="E16" s="380" t="str">
        <f t="shared" si="0"/>
        <v> </v>
      </c>
    </row>
    <row r="17" spans="1:5" ht="13.5" customHeight="1">
      <c r="A17" s="379">
        <f t="shared" si="2"/>
        <v>71</v>
      </c>
      <c r="B17" s="379">
        <v>75</v>
      </c>
      <c r="C17" s="383">
        <v>39609</v>
      </c>
      <c r="D17" s="384" t="str">
        <f t="shared" si="3"/>
        <v> </v>
      </c>
      <c r="E17" s="380" t="str">
        <f t="shared" si="0"/>
        <v> </v>
      </c>
    </row>
    <row r="18" spans="1:5" ht="13.5" customHeight="1">
      <c r="A18" s="379">
        <f t="shared" si="2"/>
        <v>76</v>
      </c>
      <c r="B18" s="379">
        <v>80</v>
      </c>
      <c r="C18" s="383">
        <v>39608</v>
      </c>
      <c r="D18" s="384" t="str">
        <f t="shared" si="3"/>
        <v> </v>
      </c>
      <c r="E18" s="380" t="str">
        <f t="shared" si="0"/>
        <v> </v>
      </c>
    </row>
    <row r="19" spans="1:5" ht="13.5" customHeight="1">
      <c r="A19" s="379">
        <f t="shared" si="2"/>
        <v>81</v>
      </c>
      <c r="B19" s="379">
        <v>85</v>
      </c>
      <c r="C19" s="383">
        <v>39605</v>
      </c>
      <c r="D19" s="384" t="str">
        <f t="shared" si="3"/>
        <v> </v>
      </c>
      <c r="E19" s="380" t="str">
        <f t="shared" si="0"/>
        <v> </v>
      </c>
    </row>
    <row r="20" spans="1:5" ht="13.5" customHeight="1">
      <c r="A20" s="379">
        <f t="shared" si="2"/>
        <v>86</v>
      </c>
      <c r="B20" s="379">
        <v>90</v>
      </c>
      <c r="C20" s="383">
        <v>39604</v>
      </c>
      <c r="D20" s="384" t="str">
        <f t="shared" si="3"/>
        <v> </v>
      </c>
      <c r="E20" s="380" t="str">
        <f t="shared" si="0"/>
        <v> </v>
      </c>
    </row>
    <row r="21" spans="1:5" ht="13.5" customHeight="1">
      <c r="A21" s="379">
        <f t="shared" si="2"/>
        <v>91</v>
      </c>
      <c r="B21" s="379">
        <v>95</v>
      </c>
      <c r="C21" s="383">
        <v>39603</v>
      </c>
      <c r="D21" s="384" t="str">
        <f t="shared" si="3"/>
        <v> </v>
      </c>
      <c r="E21" s="380"/>
    </row>
    <row r="22" spans="1:5" ht="13.5" customHeight="1">
      <c r="A22" s="379">
        <f t="shared" si="2"/>
        <v>96</v>
      </c>
      <c r="B22" s="379">
        <v>100</v>
      </c>
      <c r="C22" s="383">
        <v>39602</v>
      </c>
      <c r="D22" s="383">
        <v>39603</v>
      </c>
      <c r="E22" s="380"/>
    </row>
    <row r="23" spans="1:5" ht="13.5" customHeight="1">
      <c r="A23" s="385"/>
      <c r="B23" s="385"/>
      <c r="C23" s="379"/>
      <c r="D23" s="384" t="e">
        <f>LOOKUP(A23,A3:B22,C3:C22)</f>
        <v>#N/A</v>
      </c>
      <c r="E23" s="380"/>
    </row>
    <row r="24" spans="1:5" ht="13.5" customHeight="1">
      <c r="A24" s="385"/>
      <c r="B24" s="385"/>
      <c r="C24" s="379"/>
      <c r="D24" s="384" t="e">
        <f>LOOKUP(A24,A3:B23,C3:C23)</f>
        <v>#N/A</v>
      </c>
      <c r="E24" s="380"/>
    </row>
    <row r="25" spans="1:5" ht="13.5" customHeight="1">
      <c r="A25" s="380"/>
      <c r="B25" s="380"/>
      <c r="C25" s="381"/>
      <c r="D25" s="381"/>
      <c r="E25" s="380"/>
    </row>
    <row r="26" spans="1:5" ht="13.5" customHeight="1">
      <c r="A26" s="380"/>
      <c r="B26" s="380"/>
      <c r="C26" s="381"/>
      <c r="D26" s="381"/>
      <c r="E26" s="380"/>
    </row>
    <row r="27" spans="1:5" ht="13.5" customHeight="1">
      <c r="A27" s="380"/>
      <c r="B27" s="380"/>
      <c r="C27" s="381"/>
      <c r="D27" s="381"/>
      <c r="E27" s="380"/>
    </row>
    <row r="28" spans="1:5" ht="13.5" customHeight="1">
      <c r="A28" s="380"/>
      <c r="B28" s="380"/>
      <c r="C28" s="381"/>
      <c r="D28" s="381"/>
      <c r="E28" s="380"/>
    </row>
    <row r="29" spans="1:5" ht="13.5" customHeight="1">
      <c r="A29" s="380"/>
      <c r="B29" s="380"/>
      <c r="C29" s="381"/>
      <c r="D29" s="381"/>
      <c r="E29" s="380"/>
    </row>
    <row r="30" spans="1:5" ht="13.5" customHeight="1">
      <c r="A30" s="380"/>
      <c r="B30" s="380"/>
      <c r="C30" s="381"/>
      <c r="D30" s="381"/>
      <c r="E30" s="378"/>
    </row>
    <row r="31" spans="1:5" ht="13.5" customHeight="1">
      <c r="A31" s="380"/>
      <c r="B31" s="380"/>
      <c r="C31" s="381"/>
      <c r="D31" s="381"/>
      <c r="E31" s="378"/>
    </row>
    <row r="32" spans="1:5" ht="13.5" customHeight="1">
      <c r="A32" s="380"/>
      <c r="B32" s="380"/>
      <c r="C32" s="381"/>
      <c r="D32" s="381"/>
      <c r="E32" s="378"/>
    </row>
    <row r="33" spans="1:5" ht="13.5" customHeight="1">
      <c r="A33" s="380"/>
      <c r="B33" s="380"/>
      <c r="C33" s="381"/>
      <c r="D33" s="381"/>
      <c r="E33" s="380"/>
    </row>
    <row r="34" spans="1:5" ht="13.5" customHeight="1">
      <c r="A34" s="380"/>
      <c r="B34" s="380"/>
      <c r="C34" s="381"/>
      <c r="D34" s="381"/>
      <c r="E34" s="380"/>
    </row>
    <row r="35" spans="1:5" ht="13.5" customHeight="1">
      <c r="A35" s="380"/>
      <c r="B35" s="380"/>
      <c r="C35" s="381"/>
      <c r="D35" s="381"/>
      <c r="E35" s="380"/>
    </row>
    <row r="36" spans="1:5" ht="13.5" customHeight="1">
      <c r="A36" s="380"/>
      <c r="B36" s="380"/>
      <c r="C36" s="381"/>
      <c r="D36" s="381"/>
      <c r="E36" s="380"/>
    </row>
    <row r="37" spans="1:5" ht="13.5" customHeight="1">
      <c r="A37" s="380"/>
      <c r="B37" s="380"/>
      <c r="C37" s="381"/>
      <c r="D37" s="381"/>
      <c r="E37" s="380"/>
    </row>
    <row r="38" spans="1:5" ht="13.5" customHeight="1">
      <c r="A38" s="380"/>
      <c r="B38" s="380"/>
      <c r="C38" s="381"/>
      <c r="D38" s="381"/>
      <c r="E38" s="380"/>
    </row>
    <row r="39" spans="1:5" ht="13.5" customHeight="1">
      <c r="A39" s="380"/>
      <c r="B39" s="380"/>
      <c r="C39" s="381"/>
      <c r="D39" s="381"/>
      <c r="E39" s="380"/>
    </row>
    <row r="40" spans="1:5" ht="13.5" customHeight="1">
      <c r="A40" s="380"/>
      <c r="B40" s="380"/>
      <c r="C40" s="381"/>
      <c r="D40" s="381"/>
      <c r="E40" s="380"/>
    </row>
    <row r="41" spans="1:5" ht="13.5" customHeight="1">
      <c r="A41" s="380"/>
      <c r="B41" s="380"/>
      <c r="C41" s="381"/>
      <c r="D41" s="381"/>
      <c r="E41" s="380"/>
    </row>
    <row r="42" spans="1:5" ht="13.5" customHeight="1">
      <c r="A42" s="380"/>
      <c r="B42" s="380"/>
      <c r="C42" s="381"/>
      <c r="D42" s="381"/>
      <c r="E42" s="380"/>
    </row>
    <row r="43" spans="1:5" ht="13.5" customHeight="1">
      <c r="A43" s="380"/>
      <c r="B43" s="380"/>
      <c r="C43" s="381"/>
      <c r="D43" s="381"/>
      <c r="E43" s="380"/>
    </row>
    <row r="44" spans="1:5" ht="13.5" customHeight="1">
      <c r="A44" s="380"/>
      <c r="B44" s="380"/>
      <c r="C44" s="381"/>
      <c r="D44" s="381"/>
      <c r="E44" s="380"/>
    </row>
    <row r="45" spans="1:5" ht="13.5" customHeight="1">
      <c r="A45" s="380"/>
      <c r="B45" s="380"/>
      <c r="C45" s="381"/>
      <c r="D45" s="381"/>
      <c r="E45" s="380"/>
    </row>
    <row r="46" spans="1:5" ht="13.5" customHeight="1">
      <c r="A46" s="380"/>
      <c r="B46" s="380"/>
      <c r="C46" s="381"/>
      <c r="D46" s="381"/>
      <c r="E46" s="380"/>
    </row>
    <row r="47" spans="1:5" ht="13.5" customHeight="1">
      <c r="A47" s="380"/>
      <c r="B47" s="380"/>
      <c r="C47" s="381"/>
      <c r="D47" s="381"/>
      <c r="E47" s="380"/>
    </row>
    <row r="48" spans="1:5" ht="13.5" customHeight="1">
      <c r="A48" s="380"/>
      <c r="B48" s="380"/>
      <c r="C48" s="381"/>
      <c r="D48" s="381"/>
      <c r="E48" s="380"/>
    </row>
    <row r="49" spans="1:5" s="380" customFormat="1" ht="13.5" customHeight="1">
      <c r="A49" s="388" t="s">
        <v>437</v>
      </c>
      <c r="B49" s="386"/>
      <c r="C49" s="386"/>
      <c r="D49" s="386"/>
      <c r="E49" s="386"/>
    </row>
    <row r="50" spans="1:5" s="380" customFormat="1" ht="13.5" customHeight="1">
      <c r="A50" s="389"/>
      <c r="B50" s="387"/>
      <c r="C50" s="387"/>
      <c r="D50" s="387"/>
      <c r="E50" s="387"/>
    </row>
    <row r="51" spans="1:5" s="380" customFormat="1" ht="13.5" customHeight="1">
      <c r="A51" s="390"/>
      <c r="B51" s="391" t="s">
        <v>438</v>
      </c>
      <c r="C51" s="1351" t="s">
        <v>439</v>
      </c>
      <c r="D51" s="1352"/>
      <c r="E51" s="391" t="s">
        <v>438</v>
      </c>
    </row>
    <row r="52" spans="1:4" s="380" customFormat="1" ht="13.5" customHeight="1">
      <c r="A52" s="392"/>
      <c r="B52" s="393" t="s">
        <v>440</v>
      </c>
      <c r="C52" s="394" t="s">
        <v>479</v>
      </c>
      <c r="D52" s="395"/>
    </row>
    <row r="53" spans="1:4" s="380" customFormat="1" ht="13.5" customHeight="1">
      <c r="A53" s="392"/>
      <c r="B53" s="393" t="s">
        <v>444</v>
      </c>
      <c r="C53" s="394" t="s">
        <v>441</v>
      </c>
      <c r="D53" s="395"/>
    </row>
    <row r="54" spans="1:4" s="380" customFormat="1" ht="13.5" customHeight="1">
      <c r="A54" s="392"/>
      <c r="B54" s="393" t="s">
        <v>448</v>
      </c>
      <c r="C54" s="394" t="s">
        <v>445</v>
      </c>
      <c r="D54" s="395"/>
    </row>
    <row r="55" spans="1:4" s="380" customFormat="1" ht="13.5" customHeight="1">
      <c r="A55" s="392"/>
      <c r="B55" s="393" t="s">
        <v>452</v>
      </c>
      <c r="C55" s="394" t="s">
        <v>449</v>
      </c>
      <c r="D55" s="395"/>
    </row>
    <row r="56" spans="1:4" s="380" customFormat="1" ht="13.5" customHeight="1">
      <c r="A56" s="392"/>
      <c r="B56" s="393" t="s">
        <v>456</v>
      </c>
      <c r="C56" s="394" t="s">
        <v>453</v>
      </c>
      <c r="D56" s="395"/>
    </row>
    <row r="57" spans="1:4" s="380" customFormat="1" ht="13.5" customHeight="1">
      <c r="A57" s="392"/>
      <c r="B57" s="393" t="s">
        <v>460</v>
      </c>
      <c r="C57" s="394" t="s">
        <v>457</v>
      </c>
      <c r="D57" s="395"/>
    </row>
    <row r="58" spans="1:4" s="380" customFormat="1" ht="13.5" customHeight="1">
      <c r="A58" s="392"/>
      <c r="B58" s="393" t="s">
        <v>464</v>
      </c>
      <c r="C58" s="394" t="s">
        <v>461</v>
      </c>
      <c r="D58" s="395"/>
    </row>
    <row r="59" spans="1:4" s="380" customFormat="1" ht="13.5" customHeight="1">
      <c r="A59" s="392"/>
      <c r="B59" s="393" t="s">
        <v>468</v>
      </c>
      <c r="C59" s="394" t="s">
        <v>465</v>
      </c>
      <c r="D59" s="395"/>
    </row>
    <row r="60" spans="1:4" s="380" customFormat="1" ht="13.5" customHeight="1">
      <c r="A60" s="392"/>
      <c r="B60" s="393" t="s">
        <v>472</v>
      </c>
      <c r="C60" s="394" t="s">
        <v>469</v>
      </c>
      <c r="D60" s="395"/>
    </row>
    <row r="61" spans="1:4" s="380" customFormat="1" ht="13.5" customHeight="1" thickBot="1">
      <c r="A61" s="396"/>
      <c r="B61" s="397" t="s">
        <v>476</v>
      </c>
      <c r="C61" s="398" t="s">
        <v>473</v>
      </c>
      <c r="D61" s="399"/>
    </row>
    <row r="62" spans="2:4" s="380" customFormat="1" ht="13.5" customHeight="1">
      <c r="B62" s="393" t="s">
        <v>442</v>
      </c>
      <c r="C62" s="400" t="s">
        <v>477</v>
      </c>
      <c r="D62" s="401"/>
    </row>
    <row r="63" spans="2:4" s="380" customFormat="1" ht="13.5" customHeight="1">
      <c r="B63" s="393" t="s">
        <v>446</v>
      </c>
      <c r="C63" s="394" t="s">
        <v>443</v>
      </c>
      <c r="D63" s="395"/>
    </row>
    <row r="64" spans="2:4" s="380" customFormat="1" ht="13.5" customHeight="1">
      <c r="B64" s="393" t="s">
        <v>450</v>
      </c>
      <c r="C64" s="394" t="s">
        <v>447</v>
      </c>
      <c r="D64" s="395"/>
    </row>
    <row r="65" spans="2:4" s="380" customFormat="1" ht="13.5" customHeight="1">
      <c r="B65" s="393" t="s">
        <v>454</v>
      </c>
      <c r="C65" s="394" t="s">
        <v>451</v>
      </c>
      <c r="D65" s="395"/>
    </row>
    <row r="66" spans="2:4" s="380" customFormat="1" ht="13.5" customHeight="1">
      <c r="B66" s="393" t="s">
        <v>458</v>
      </c>
      <c r="C66" s="394" t="s">
        <v>455</v>
      </c>
      <c r="D66" s="395"/>
    </row>
    <row r="67" spans="2:4" s="380" customFormat="1" ht="13.5" customHeight="1">
      <c r="B67" s="393" t="s">
        <v>462</v>
      </c>
      <c r="C67" s="394" t="s">
        <v>459</v>
      </c>
      <c r="D67" s="395"/>
    </row>
    <row r="68" spans="2:4" s="380" customFormat="1" ht="13.5" customHeight="1">
      <c r="B68" s="393" t="s">
        <v>466</v>
      </c>
      <c r="C68" s="394" t="s">
        <v>463</v>
      </c>
      <c r="D68" s="395"/>
    </row>
    <row r="69" spans="2:4" s="380" customFormat="1" ht="13.5" customHeight="1">
      <c r="B69" s="393" t="s">
        <v>470</v>
      </c>
      <c r="C69" s="394" t="s">
        <v>467</v>
      </c>
      <c r="D69" s="395"/>
    </row>
    <row r="70" spans="2:4" s="380" customFormat="1" ht="13.5" customHeight="1">
      <c r="B70" s="393" t="s">
        <v>474</v>
      </c>
      <c r="C70" s="394" t="s">
        <v>471</v>
      </c>
      <c r="D70" s="395"/>
    </row>
    <row r="71" spans="2:4" s="380" customFormat="1" ht="13.5" customHeight="1" thickBot="1">
      <c r="B71" s="397" t="s">
        <v>478</v>
      </c>
      <c r="C71" s="398" t="s">
        <v>475</v>
      </c>
      <c r="D71" s="399"/>
    </row>
    <row r="72" spans="3:4" s="380" customFormat="1" ht="13.5" customHeight="1">
      <c r="C72" s="381"/>
      <c r="D72" s="381"/>
    </row>
    <row r="73" spans="3:4" s="380" customFormat="1" ht="13.5" customHeight="1">
      <c r="C73" s="381"/>
      <c r="D73" s="381"/>
    </row>
    <row r="74" spans="3:4" s="380" customFormat="1" ht="13.5" customHeight="1">
      <c r="C74" s="381"/>
      <c r="D74" s="381"/>
    </row>
    <row r="75" spans="3:4" s="380" customFormat="1" ht="13.5" customHeight="1">
      <c r="C75" s="381"/>
      <c r="D75" s="381"/>
    </row>
    <row r="76" spans="3:4" s="380" customFormat="1" ht="13.5" customHeight="1">
      <c r="C76" s="381"/>
      <c r="D76" s="381"/>
    </row>
    <row r="77" spans="3:4" s="380" customFormat="1" ht="13.5" customHeight="1">
      <c r="C77" s="381"/>
      <c r="D77" s="381"/>
    </row>
    <row r="78" spans="3:4" s="380" customFormat="1" ht="13.5" customHeight="1">
      <c r="C78" s="381"/>
      <c r="D78" s="381"/>
    </row>
    <row r="79" spans="3:4" s="380" customFormat="1" ht="13.5" customHeight="1">
      <c r="C79" s="381"/>
      <c r="D79" s="381"/>
    </row>
    <row r="80" spans="3:4" s="380" customFormat="1" ht="13.5" customHeight="1">
      <c r="C80" s="381"/>
      <c r="D80" s="381"/>
    </row>
    <row r="81" spans="3:4" s="380" customFormat="1" ht="13.5" customHeight="1">
      <c r="C81" s="381"/>
      <c r="D81" s="381"/>
    </row>
    <row r="82" spans="3:4" s="380" customFormat="1" ht="13.5" customHeight="1">
      <c r="C82" s="381"/>
      <c r="D82" s="381"/>
    </row>
    <row r="83" spans="3:4" s="380" customFormat="1" ht="13.5" customHeight="1">
      <c r="C83" s="381"/>
      <c r="D83" s="381"/>
    </row>
    <row r="84" spans="3:4" s="380" customFormat="1" ht="13.5" customHeight="1">
      <c r="C84" s="381"/>
      <c r="D84" s="381"/>
    </row>
    <row r="85" spans="3:4" s="380" customFormat="1" ht="13.5" customHeight="1">
      <c r="C85" s="381"/>
      <c r="D85" s="381"/>
    </row>
    <row r="86" spans="3:4" s="380" customFormat="1" ht="13.5" customHeight="1">
      <c r="C86" s="381"/>
      <c r="D86" s="381"/>
    </row>
    <row r="87" spans="3:4" s="380" customFormat="1" ht="13.5" customHeight="1">
      <c r="C87" s="381"/>
      <c r="D87" s="381"/>
    </row>
    <row r="88" spans="3:4" s="380" customFormat="1" ht="13.5" customHeight="1">
      <c r="C88" s="381"/>
      <c r="D88" s="381"/>
    </row>
    <row r="89" spans="3:4" s="380" customFormat="1" ht="13.5" customHeight="1">
      <c r="C89" s="381"/>
      <c r="D89" s="381"/>
    </row>
    <row r="90" spans="3:4" s="380" customFormat="1" ht="13.5" customHeight="1">
      <c r="C90" s="381"/>
      <c r="D90" s="381"/>
    </row>
    <row r="91" spans="3:4" s="380" customFormat="1" ht="13.5" customHeight="1">
      <c r="C91" s="381"/>
      <c r="D91" s="381"/>
    </row>
    <row r="92" spans="3:4" s="380" customFormat="1" ht="13.5" customHeight="1">
      <c r="C92" s="381"/>
      <c r="D92" s="381"/>
    </row>
    <row r="93" spans="3:4" s="380" customFormat="1" ht="13.5" customHeight="1">
      <c r="C93" s="381"/>
      <c r="D93" s="381"/>
    </row>
    <row r="94" spans="3:4" s="380" customFormat="1" ht="13.5" customHeight="1">
      <c r="C94" s="381"/>
      <c r="D94" s="381"/>
    </row>
    <row r="95" spans="3:4" s="380" customFormat="1" ht="13.5" customHeight="1">
      <c r="C95" s="381"/>
      <c r="D95" s="381"/>
    </row>
    <row r="96" spans="3:4" s="380" customFormat="1" ht="13.5" customHeight="1">
      <c r="C96" s="381"/>
      <c r="D96" s="381"/>
    </row>
    <row r="97" spans="3:4" s="380" customFormat="1" ht="13.5" customHeight="1">
      <c r="C97" s="381"/>
      <c r="D97" s="381"/>
    </row>
    <row r="98" spans="3:4" s="380" customFormat="1" ht="13.5" customHeight="1">
      <c r="C98" s="381"/>
      <c r="D98" s="381"/>
    </row>
    <row r="99" spans="3:4" s="380" customFormat="1" ht="13.5" customHeight="1">
      <c r="C99" s="381"/>
      <c r="D99" s="381"/>
    </row>
    <row r="100" spans="3:4" s="380" customFormat="1" ht="13.5" customHeight="1">
      <c r="C100" s="381"/>
      <c r="D100" s="381"/>
    </row>
    <row r="101" spans="3:4" s="380" customFormat="1" ht="13.5" customHeight="1">
      <c r="C101" s="381"/>
      <c r="D101" s="381"/>
    </row>
    <row r="102" spans="3:4" s="380" customFormat="1" ht="13.5" customHeight="1">
      <c r="C102" s="381"/>
      <c r="D102" s="381"/>
    </row>
    <row r="103" spans="3:4" s="380" customFormat="1" ht="13.5" customHeight="1">
      <c r="C103" s="381"/>
      <c r="D103" s="381"/>
    </row>
    <row r="104" spans="3:4" s="380" customFormat="1" ht="13.5" customHeight="1">
      <c r="C104" s="381"/>
      <c r="D104" s="381"/>
    </row>
    <row r="105" spans="3:4" s="380" customFormat="1" ht="13.5" customHeight="1">
      <c r="C105" s="381"/>
      <c r="D105" s="381"/>
    </row>
    <row r="106" spans="3:4" s="380" customFormat="1" ht="13.5" customHeight="1">
      <c r="C106" s="381"/>
      <c r="D106" s="381"/>
    </row>
    <row r="107" spans="3:4" s="380" customFormat="1" ht="13.5" customHeight="1">
      <c r="C107" s="381"/>
      <c r="D107" s="381"/>
    </row>
    <row r="108" spans="3:4" s="380" customFormat="1" ht="13.5" customHeight="1">
      <c r="C108" s="381"/>
      <c r="D108" s="381"/>
    </row>
    <row r="109" spans="3:4" s="380" customFormat="1" ht="13.5" customHeight="1">
      <c r="C109" s="381"/>
      <c r="D109" s="381"/>
    </row>
    <row r="110" spans="3:4" s="380" customFormat="1" ht="13.5" customHeight="1">
      <c r="C110" s="381"/>
      <c r="D110" s="381"/>
    </row>
    <row r="111" spans="3:4" s="380" customFormat="1" ht="13.5" customHeight="1">
      <c r="C111" s="381"/>
      <c r="D111" s="381"/>
    </row>
    <row r="112" spans="3:4" s="380" customFormat="1" ht="13.5" customHeight="1">
      <c r="C112" s="381"/>
      <c r="D112" s="381"/>
    </row>
    <row r="113" spans="3:4" s="380" customFormat="1" ht="13.5" customHeight="1">
      <c r="C113" s="381"/>
      <c r="D113" s="381"/>
    </row>
    <row r="114" spans="3:4" s="380" customFormat="1" ht="13.5" customHeight="1">
      <c r="C114" s="381"/>
      <c r="D114" s="381"/>
    </row>
    <row r="115" spans="3:4" s="380" customFormat="1" ht="13.5" customHeight="1">
      <c r="C115" s="381"/>
      <c r="D115" s="381"/>
    </row>
    <row r="116" spans="3:4" s="380" customFormat="1" ht="13.5" customHeight="1">
      <c r="C116" s="381"/>
      <c r="D116" s="381"/>
    </row>
    <row r="117" spans="3:4" s="380" customFormat="1" ht="13.5" customHeight="1">
      <c r="C117" s="381"/>
      <c r="D117" s="381"/>
    </row>
    <row r="118" spans="3:4" s="380" customFormat="1" ht="13.5" customHeight="1">
      <c r="C118" s="381"/>
      <c r="D118" s="381"/>
    </row>
    <row r="119" spans="3:4" s="380" customFormat="1" ht="13.5" customHeight="1">
      <c r="C119" s="381"/>
      <c r="D119" s="381"/>
    </row>
    <row r="120" spans="3:4" s="380" customFormat="1" ht="13.5" customHeight="1">
      <c r="C120" s="381"/>
      <c r="D120" s="381"/>
    </row>
    <row r="121" spans="3:4" s="380" customFormat="1" ht="13.5" customHeight="1">
      <c r="C121" s="381"/>
      <c r="D121" s="381"/>
    </row>
    <row r="122" spans="3:4" s="380" customFormat="1" ht="13.5" customHeight="1">
      <c r="C122" s="381"/>
      <c r="D122" s="381"/>
    </row>
    <row r="123" spans="3:4" s="380" customFormat="1" ht="13.5" customHeight="1">
      <c r="C123" s="381"/>
      <c r="D123" s="381"/>
    </row>
    <row r="124" spans="3:4" s="380" customFormat="1" ht="13.5" customHeight="1">
      <c r="C124" s="381"/>
      <c r="D124" s="381"/>
    </row>
    <row r="125" spans="3:4" s="380" customFormat="1" ht="13.5" customHeight="1">
      <c r="C125" s="381"/>
      <c r="D125" s="381"/>
    </row>
    <row r="126" spans="3:4" s="380" customFormat="1" ht="13.5" customHeight="1">
      <c r="C126" s="381"/>
      <c r="D126" s="381"/>
    </row>
    <row r="127" spans="3:4" s="380" customFormat="1" ht="13.5" customHeight="1">
      <c r="C127" s="381"/>
      <c r="D127" s="381"/>
    </row>
    <row r="128" spans="3:4" s="380" customFormat="1" ht="13.5" customHeight="1">
      <c r="C128" s="381"/>
      <c r="D128" s="381"/>
    </row>
    <row r="129" spans="3:4" s="380" customFormat="1" ht="13.5" customHeight="1">
      <c r="C129" s="381"/>
      <c r="D129" s="381"/>
    </row>
    <row r="130" spans="3:4" s="380" customFormat="1" ht="13.5" customHeight="1">
      <c r="C130" s="381"/>
      <c r="D130" s="381"/>
    </row>
    <row r="131" spans="3:4" s="380" customFormat="1" ht="13.5" customHeight="1">
      <c r="C131" s="381"/>
      <c r="D131" s="381"/>
    </row>
    <row r="132" spans="3:4" s="380" customFormat="1" ht="13.5" customHeight="1">
      <c r="C132" s="381"/>
      <c r="D132" s="381"/>
    </row>
    <row r="133" spans="3:4" s="380" customFormat="1" ht="13.5" customHeight="1">
      <c r="C133" s="381"/>
      <c r="D133" s="381"/>
    </row>
    <row r="134" spans="3:4" s="380" customFormat="1" ht="13.5" customHeight="1">
      <c r="C134" s="381"/>
      <c r="D134" s="381"/>
    </row>
    <row r="135" spans="3:4" s="380" customFormat="1" ht="13.5" customHeight="1">
      <c r="C135" s="381"/>
      <c r="D135" s="381"/>
    </row>
    <row r="136" spans="3:4" s="380" customFormat="1" ht="13.5" customHeight="1">
      <c r="C136" s="381"/>
      <c r="D136" s="381"/>
    </row>
    <row r="137" spans="3:4" s="380" customFormat="1" ht="13.5" customHeight="1">
      <c r="C137" s="381"/>
      <c r="D137" s="381"/>
    </row>
    <row r="138" spans="3:4" s="380" customFormat="1" ht="13.5" customHeight="1">
      <c r="C138" s="381"/>
      <c r="D138" s="381"/>
    </row>
    <row r="139" spans="3:4" s="380" customFormat="1" ht="13.5" customHeight="1">
      <c r="C139" s="381"/>
      <c r="D139" s="381"/>
    </row>
    <row r="140" spans="3:4" s="380" customFormat="1" ht="13.5" customHeight="1">
      <c r="C140" s="381"/>
      <c r="D140" s="381"/>
    </row>
    <row r="141" spans="3:4" s="380" customFormat="1" ht="13.5" customHeight="1">
      <c r="C141" s="381"/>
      <c r="D141" s="381"/>
    </row>
    <row r="142" spans="3:4" s="380" customFormat="1" ht="13.5" customHeight="1">
      <c r="C142" s="381"/>
      <c r="D142" s="381"/>
    </row>
    <row r="143" spans="3:4" s="380" customFormat="1" ht="13.5" customHeight="1">
      <c r="C143" s="381"/>
      <c r="D143" s="381"/>
    </row>
    <row r="144" spans="3:4" s="380" customFormat="1" ht="13.5" customHeight="1">
      <c r="C144" s="381"/>
      <c r="D144" s="381"/>
    </row>
    <row r="145" spans="3:4" s="380" customFormat="1" ht="13.5" customHeight="1">
      <c r="C145" s="381"/>
      <c r="D145" s="381"/>
    </row>
    <row r="146" spans="3:4" s="380" customFormat="1" ht="13.5" customHeight="1">
      <c r="C146" s="381"/>
      <c r="D146" s="381"/>
    </row>
    <row r="147" spans="3:4" s="380" customFormat="1" ht="13.5" customHeight="1">
      <c r="C147" s="381"/>
      <c r="D147" s="381"/>
    </row>
    <row r="148" spans="3:4" s="380" customFormat="1" ht="13.5" customHeight="1">
      <c r="C148" s="381"/>
      <c r="D148" s="381"/>
    </row>
    <row r="149" spans="3:4" s="380" customFormat="1" ht="13.5" customHeight="1">
      <c r="C149" s="381"/>
      <c r="D149" s="381"/>
    </row>
    <row r="150" spans="3:4" s="380" customFormat="1" ht="13.5" customHeight="1">
      <c r="C150" s="381"/>
      <c r="D150" s="381"/>
    </row>
    <row r="151" spans="3:4" s="380" customFormat="1" ht="13.5" customHeight="1">
      <c r="C151" s="381"/>
      <c r="D151" s="381"/>
    </row>
    <row r="152" spans="3:4" s="380" customFormat="1" ht="13.5" customHeight="1">
      <c r="C152" s="381"/>
      <c r="D152" s="381"/>
    </row>
    <row r="153" spans="3:4" s="380" customFormat="1" ht="13.5" customHeight="1">
      <c r="C153" s="381"/>
      <c r="D153" s="381"/>
    </row>
    <row r="154" spans="3:4" s="380" customFormat="1" ht="13.5" customHeight="1">
      <c r="C154" s="381"/>
      <c r="D154" s="381"/>
    </row>
    <row r="155" spans="3:4" s="380" customFormat="1" ht="13.5" customHeight="1">
      <c r="C155" s="381"/>
      <c r="D155" s="381"/>
    </row>
    <row r="156" spans="3:4" s="380" customFormat="1" ht="13.5" customHeight="1">
      <c r="C156" s="381"/>
      <c r="D156" s="381"/>
    </row>
    <row r="157" spans="3:4" s="380" customFormat="1" ht="13.5" customHeight="1">
      <c r="C157" s="381"/>
      <c r="D157" s="381"/>
    </row>
    <row r="158" spans="3:4" s="380" customFormat="1" ht="13.5" customHeight="1">
      <c r="C158" s="381"/>
      <c r="D158" s="381"/>
    </row>
    <row r="159" spans="3:4" s="380" customFormat="1" ht="13.5" customHeight="1">
      <c r="C159" s="381"/>
      <c r="D159" s="381"/>
    </row>
    <row r="160" spans="3:4" s="380" customFormat="1" ht="13.5" customHeight="1">
      <c r="C160" s="381"/>
      <c r="D160" s="381"/>
    </row>
    <row r="161" spans="3:4" s="380" customFormat="1" ht="13.5" customHeight="1">
      <c r="C161" s="381"/>
      <c r="D161" s="381"/>
    </row>
    <row r="162" spans="3:4" s="380" customFormat="1" ht="13.5" customHeight="1">
      <c r="C162" s="381"/>
      <c r="D162" s="381"/>
    </row>
    <row r="163" spans="3:4" s="380" customFormat="1" ht="13.5" customHeight="1">
      <c r="C163" s="381"/>
      <c r="D163" s="381"/>
    </row>
    <row r="164" spans="3:4" s="380" customFormat="1" ht="13.5" customHeight="1">
      <c r="C164" s="381"/>
      <c r="D164" s="381"/>
    </row>
    <row r="165" spans="3:4" s="380" customFormat="1" ht="13.5" customHeight="1">
      <c r="C165" s="381"/>
      <c r="D165" s="381"/>
    </row>
    <row r="166" spans="3:4" s="380" customFormat="1" ht="13.5" customHeight="1">
      <c r="C166" s="381"/>
      <c r="D166" s="381"/>
    </row>
    <row r="167" spans="3:4" s="380" customFormat="1" ht="13.5" customHeight="1">
      <c r="C167" s="381"/>
      <c r="D167" s="381"/>
    </row>
    <row r="168" spans="3:4" s="380" customFormat="1" ht="13.5" customHeight="1">
      <c r="C168" s="381"/>
      <c r="D168" s="381"/>
    </row>
    <row r="169" spans="3:4" s="380" customFormat="1" ht="13.5" customHeight="1">
      <c r="C169" s="381"/>
      <c r="D169" s="381"/>
    </row>
    <row r="170" spans="3:4" s="380" customFormat="1" ht="13.5" customHeight="1">
      <c r="C170" s="381"/>
      <c r="D170" s="381"/>
    </row>
    <row r="171" spans="3:4" s="380" customFormat="1" ht="13.5" customHeight="1">
      <c r="C171" s="381"/>
      <c r="D171" s="381"/>
    </row>
    <row r="172" spans="3:4" s="380" customFormat="1" ht="13.5" customHeight="1">
      <c r="C172" s="381"/>
      <c r="D172" s="381"/>
    </row>
    <row r="173" spans="3:4" s="380" customFormat="1" ht="13.5" customHeight="1">
      <c r="C173" s="381"/>
      <c r="D173" s="381"/>
    </row>
    <row r="174" spans="3:4" s="380" customFormat="1" ht="13.5" customHeight="1">
      <c r="C174" s="381"/>
      <c r="D174" s="381"/>
    </row>
    <row r="175" spans="3:4" s="380" customFormat="1" ht="13.5" customHeight="1">
      <c r="C175" s="381"/>
      <c r="D175" s="381"/>
    </row>
    <row r="176" spans="3:4" s="380" customFormat="1" ht="13.5" customHeight="1">
      <c r="C176" s="381"/>
      <c r="D176" s="381"/>
    </row>
    <row r="177" spans="3:4" s="380" customFormat="1" ht="13.5" customHeight="1">
      <c r="C177" s="381"/>
      <c r="D177" s="381"/>
    </row>
    <row r="178" spans="3:4" s="380" customFormat="1" ht="13.5" customHeight="1">
      <c r="C178" s="381"/>
      <c r="D178" s="381"/>
    </row>
    <row r="179" spans="3:4" s="380" customFormat="1" ht="13.5" customHeight="1">
      <c r="C179" s="381"/>
      <c r="D179" s="381"/>
    </row>
    <row r="180" spans="3:4" s="380" customFormat="1" ht="13.5" customHeight="1">
      <c r="C180" s="381"/>
      <c r="D180" s="381"/>
    </row>
    <row r="181" spans="3:4" s="380" customFormat="1" ht="13.5" customHeight="1">
      <c r="C181" s="381"/>
      <c r="D181" s="381"/>
    </row>
    <row r="182" spans="3:4" s="380" customFormat="1" ht="13.5" customHeight="1">
      <c r="C182" s="381"/>
      <c r="D182" s="381"/>
    </row>
    <row r="183" spans="3:4" s="380" customFormat="1" ht="13.5" customHeight="1">
      <c r="C183" s="381"/>
      <c r="D183" s="381"/>
    </row>
    <row r="184" spans="3:4" s="380" customFormat="1" ht="13.5" customHeight="1">
      <c r="C184" s="381"/>
      <c r="D184" s="381"/>
    </row>
    <row r="185" spans="3:4" s="380" customFormat="1" ht="13.5" customHeight="1">
      <c r="C185" s="381"/>
      <c r="D185" s="381"/>
    </row>
    <row r="186" spans="3:4" s="380" customFormat="1" ht="13.5" customHeight="1">
      <c r="C186" s="381"/>
      <c r="D186" s="381"/>
    </row>
    <row r="187" spans="3:4" s="380" customFormat="1" ht="13.5" customHeight="1">
      <c r="C187" s="381"/>
      <c r="D187" s="381"/>
    </row>
    <row r="188" spans="3:4" s="380" customFormat="1" ht="13.5" customHeight="1">
      <c r="C188" s="381"/>
      <c r="D188" s="381"/>
    </row>
    <row r="189" spans="3:4" s="380" customFormat="1" ht="13.5" customHeight="1">
      <c r="C189" s="381"/>
      <c r="D189" s="381"/>
    </row>
    <row r="190" spans="3:4" s="380" customFormat="1" ht="13.5" customHeight="1">
      <c r="C190" s="381"/>
      <c r="D190" s="381"/>
    </row>
    <row r="191" spans="3:4" s="380" customFormat="1" ht="13.5" customHeight="1">
      <c r="C191" s="381"/>
      <c r="D191" s="381"/>
    </row>
    <row r="192" spans="3:4" s="380" customFormat="1" ht="13.5" customHeight="1">
      <c r="C192" s="381"/>
      <c r="D192" s="381"/>
    </row>
    <row r="193" spans="3:4" s="380" customFormat="1" ht="13.5" customHeight="1">
      <c r="C193" s="381"/>
      <c r="D193" s="381"/>
    </row>
    <row r="194" spans="3:4" s="380" customFormat="1" ht="13.5" customHeight="1">
      <c r="C194" s="381"/>
      <c r="D194" s="381"/>
    </row>
    <row r="195" spans="3:4" s="380" customFormat="1" ht="13.5" customHeight="1">
      <c r="C195" s="381"/>
      <c r="D195" s="381"/>
    </row>
    <row r="196" spans="3:4" s="380" customFormat="1" ht="13.5" customHeight="1">
      <c r="C196" s="381"/>
      <c r="D196" s="381"/>
    </row>
    <row r="197" spans="3:4" s="380" customFormat="1" ht="13.5" customHeight="1">
      <c r="C197" s="381"/>
      <c r="D197" s="381"/>
    </row>
    <row r="198" spans="3:4" s="380" customFormat="1" ht="13.5" customHeight="1">
      <c r="C198" s="381"/>
      <c r="D198" s="381"/>
    </row>
    <row r="199" spans="3:4" s="380" customFormat="1" ht="13.5" customHeight="1">
      <c r="C199" s="381"/>
      <c r="D199" s="381"/>
    </row>
    <row r="200" spans="3:4" s="380" customFormat="1" ht="13.5" customHeight="1">
      <c r="C200" s="381"/>
      <c r="D200" s="381"/>
    </row>
    <row r="201" spans="3:4" s="380" customFormat="1" ht="13.5" customHeight="1">
      <c r="C201" s="381"/>
      <c r="D201" s="381"/>
    </row>
    <row r="202" spans="3:4" s="380" customFormat="1" ht="13.5" customHeight="1">
      <c r="C202" s="381"/>
      <c r="D202" s="381"/>
    </row>
    <row r="203" spans="3:4" s="380" customFormat="1" ht="13.5" customHeight="1">
      <c r="C203" s="381"/>
      <c r="D203" s="381"/>
    </row>
    <row r="204" spans="3:4" s="380" customFormat="1" ht="13.5" customHeight="1">
      <c r="C204" s="381"/>
      <c r="D204" s="381"/>
    </row>
    <row r="205" spans="3:4" s="380" customFormat="1" ht="13.5" customHeight="1">
      <c r="C205" s="381"/>
      <c r="D205" s="381"/>
    </row>
    <row r="206" spans="3:4" s="380" customFormat="1" ht="13.5" customHeight="1">
      <c r="C206" s="381"/>
      <c r="D206" s="381"/>
    </row>
    <row r="207" spans="3:4" s="380" customFormat="1" ht="13.5" customHeight="1">
      <c r="C207" s="381"/>
      <c r="D207" s="381"/>
    </row>
    <row r="208" spans="3:4" s="380" customFormat="1" ht="13.5" customHeight="1">
      <c r="C208" s="381"/>
      <c r="D208" s="381"/>
    </row>
    <row r="209" spans="3:4" s="380" customFormat="1" ht="13.5" customHeight="1">
      <c r="C209" s="381"/>
      <c r="D209" s="381"/>
    </row>
    <row r="210" spans="3:4" s="380" customFormat="1" ht="13.5" customHeight="1">
      <c r="C210" s="381"/>
      <c r="D210" s="381"/>
    </row>
    <row r="211" spans="3:4" s="380" customFormat="1" ht="13.5" customHeight="1">
      <c r="C211" s="381"/>
      <c r="D211" s="381"/>
    </row>
    <row r="212" spans="3:4" s="380" customFormat="1" ht="13.5" customHeight="1">
      <c r="C212" s="381"/>
      <c r="D212" s="381"/>
    </row>
    <row r="213" spans="3:4" s="380" customFormat="1" ht="13.5" customHeight="1">
      <c r="C213" s="381"/>
      <c r="D213" s="381"/>
    </row>
    <row r="214" spans="3:4" s="380" customFormat="1" ht="13.5" customHeight="1">
      <c r="C214" s="381"/>
      <c r="D214" s="381"/>
    </row>
    <row r="215" spans="3:4" s="380" customFormat="1" ht="13.5" customHeight="1">
      <c r="C215" s="381"/>
      <c r="D215" s="381"/>
    </row>
    <row r="216" spans="3:4" s="380" customFormat="1" ht="13.5" customHeight="1">
      <c r="C216" s="381"/>
      <c r="D216" s="381"/>
    </row>
    <row r="217" spans="3:4" s="380" customFormat="1" ht="13.5" customHeight="1">
      <c r="C217" s="381"/>
      <c r="D217" s="381"/>
    </row>
    <row r="218" spans="3:4" s="380" customFormat="1" ht="13.5" customHeight="1">
      <c r="C218" s="381"/>
      <c r="D218" s="381"/>
    </row>
    <row r="219" spans="3:4" s="380" customFormat="1" ht="13.5" customHeight="1">
      <c r="C219" s="381"/>
      <c r="D219" s="381"/>
    </row>
    <row r="220" spans="3:4" s="380" customFormat="1" ht="13.5" customHeight="1">
      <c r="C220" s="381"/>
      <c r="D220" s="381"/>
    </row>
    <row r="221" spans="3:4" s="380" customFormat="1" ht="13.5" customHeight="1">
      <c r="C221" s="381"/>
      <c r="D221" s="381"/>
    </row>
    <row r="222" spans="3:4" s="380" customFormat="1" ht="13.5" customHeight="1">
      <c r="C222" s="381"/>
      <c r="D222" s="381"/>
    </row>
    <row r="223" spans="3:4" s="380" customFormat="1" ht="13.5" customHeight="1">
      <c r="C223" s="381"/>
      <c r="D223" s="381"/>
    </row>
    <row r="224" spans="3:4" s="380" customFormat="1" ht="13.5" customHeight="1">
      <c r="C224" s="381"/>
      <c r="D224" s="381"/>
    </row>
    <row r="225" spans="3:4" s="380" customFormat="1" ht="13.5" customHeight="1">
      <c r="C225" s="381"/>
      <c r="D225" s="381"/>
    </row>
    <row r="226" spans="3:4" s="380" customFormat="1" ht="13.5" customHeight="1">
      <c r="C226" s="381"/>
      <c r="D226" s="381"/>
    </row>
    <row r="227" spans="3:4" s="380" customFormat="1" ht="13.5" customHeight="1">
      <c r="C227" s="381"/>
      <c r="D227" s="381"/>
    </row>
    <row r="228" spans="3:4" s="380" customFormat="1" ht="13.5" customHeight="1">
      <c r="C228" s="381"/>
      <c r="D228" s="381"/>
    </row>
    <row r="229" spans="3:4" s="380" customFormat="1" ht="13.5" customHeight="1">
      <c r="C229" s="381"/>
      <c r="D229" s="381"/>
    </row>
    <row r="230" spans="3:4" s="380" customFormat="1" ht="13.5" customHeight="1">
      <c r="C230" s="381"/>
      <c r="D230" s="381"/>
    </row>
    <row r="231" spans="3:4" s="380" customFormat="1" ht="13.5" customHeight="1">
      <c r="C231" s="381"/>
      <c r="D231" s="381"/>
    </row>
    <row r="232" spans="3:4" s="380" customFormat="1" ht="13.5" customHeight="1">
      <c r="C232" s="381"/>
      <c r="D232" s="381"/>
    </row>
    <row r="233" spans="3:4" s="380" customFormat="1" ht="13.5" customHeight="1">
      <c r="C233" s="381"/>
      <c r="D233" s="381"/>
    </row>
    <row r="234" spans="3:4" s="380" customFormat="1" ht="13.5" customHeight="1">
      <c r="C234" s="381"/>
      <c r="D234" s="381"/>
    </row>
    <row r="235" spans="3:4" s="380" customFormat="1" ht="13.5" customHeight="1">
      <c r="C235" s="381"/>
      <c r="D235" s="381"/>
    </row>
    <row r="236" spans="3:4" s="380" customFormat="1" ht="13.5" customHeight="1">
      <c r="C236" s="381"/>
      <c r="D236" s="381"/>
    </row>
    <row r="237" spans="3:4" s="380" customFormat="1" ht="13.5" customHeight="1">
      <c r="C237" s="381"/>
      <c r="D237" s="381"/>
    </row>
    <row r="238" spans="3:4" s="380" customFormat="1" ht="13.5" customHeight="1">
      <c r="C238" s="381"/>
      <c r="D238" s="381"/>
    </row>
    <row r="239" spans="3:4" s="380" customFormat="1" ht="13.5" customHeight="1">
      <c r="C239" s="381"/>
      <c r="D239" s="381"/>
    </row>
    <row r="240" spans="3:4" s="380" customFormat="1" ht="13.5" customHeight="1">
      <c r="C240" s="381"/>
      <c r="D240" s="381"/>
    </row>
    <row r="241" spans="3:4" s="380" customFormat="1" ht="13.5" customHeight="1">
      <c r="C241" s="381"/>
      <c r="D241" s="381"/>
    </row>
    <row r="242" spans="3:4" s="380" customFormat="1" ht="13.5" customHeight="1">
      <c r="C242" s="381"/>
      <c r="D242" s="381"/>
    </row>
    <row r="243" spans="3:4" s="380" customFormat="1" ht="13.5" customHeight="1">
      <c r="C243" s="381"/>
      <c r="D243" s="381"/>
    </row>
    <row r="244" spans="3:4" s="380" customFormat="1" ht="13.5" customHeight="1">
      <c r="C244" s="381"/>
      <c r="D244" s="381"/>
    </row>
    <row r="245" spans="3:4" s="380" customFormat="1" ht="13.5" customHeight="1">
      <c r="C245" s="381"/>
      <c r="D245" s="381"/>
    </row>
    <row r="246" spans="3:4" s="380" customFormat="1" ht="13.5" customHeight="1">
      <c r="C246" s="381"/>
      <c r="D246" s="381"/>
    </row>
    <row r="247" spans="3:4" s="380" customFormat="1" ht="13.5" customHeight="1">
      <c r="C247" s="381"/>
      <c r="D247" s="381"/>
    </row>
    <row r="248" spans="3:4" s="380" customFormat="1" ht="13.5" customHeight="1">
      <c r="C248" s="381"/>
      <c r="D248" s="381"/>
    </row>
    <row r="249" spans="3:4" s="380" customFormat="1" ht="13.5" customHeight="1">
      <c r="C249" s="381"/>
      <c r="D249" s="381"/>
    </row>
    <row r="250" spans="3:4" s="380" customFormat="1" ht="13.5" customHeight="1">
      <c r="C250" s="381"/>
      <c r="D250" s="381"/>
    </row>
    <row r="251" spans="3:4" s="380" customFormat="1" ht="13.5" customHeight="1">
      <c r="C251" s="381"/>
      <c r="D251" s="381"/>
    </row>
    <row r="252" spans="3:4" s="380" customFormat="1" ht="13.5" customHeight="1">
      <c r="C252" s="381"/>
      <c r="D252" s="381"/>
    </row>
    <row r="253" spans="3:4" s="380" customFormat="1" ht="13.5" customHeight="1">
      <c r="C253" s="381"/>
      <c r="D253" s="381"/>
    </row>
    <row r="254" spans="3:4" s="380" customFormat="1" ht="13.5" customHeight="1">
      <c r="C254" s="381"/>
      <c r="D254" s="381"/>
    </row>
    <row r="255" spans="3:4" s="380" customFormat="1" ht="13.5" customHeight="1">
      <c r="C255" s="381"/>
      <c r="D255" s="381"/>
    </row>
    <row r="256" spans="3:4" s="380" customFormat="1" ht="13.5" customHeight="1">
      <c r="C256" s="381"/>
      <c r="D256" s="381"/>
    </row>
    <row r="257" spans="3:4" s="380" customFormat="1" ht="13.5" customHeight="1">
      <c r="C257" s="381"/>
      <c r="D257" s="381"/>
    </row>
    <row r="258" spans="3:4" s="380" customFormat="1" ht="13.5" customHeight="1">
      <c r="C258" s="381"/>
      <c r="D258" s="381"/>
    </row>
    <row r="259" spans="3:4" s="380" customFormat="1" ht="13.5" customHeight="1">
      <c r="C259" s="381"/>
      <c r="D259" s="381"/>
    </row>
    <row r="260" spans="3:4" s="380" customFormat="1" ht="13.5" customHeight="1">
      <c r="C260" s="381"/>
      <c r="D260" s="381"/>
    </row>
    <row r="261" spans="3:4" s="380" customFormat="1" ht="13.5" customHeight="1">
      <c r="C261" s="381"/>
      <c r="D261" s="381"/>
    </row>
    <row r="262" spans="3:4" s="380" customFormat="1" ht="13.5" customHeight="1">
      <c r="C262" s="381"/>
      <c r="D262" s="381"/>
    </row>
    <row r="263" spans="3:4" s="380" customFormat="1" ht="13.5" customHeight="1">
      <c r="C263" s="381"/>
      <c r="D263" s="381"/>
    </row>
    <row r="264" spans="3:4" s="380" customFormat="1" ht="13.5" customHeight="1">
      <c r="C264" s="381"/>
      <c r="D264" s="381"/>
    </row>
    <row r="265" spans="3:4" s="380" customFormat="1" ht="13.5" customHeight="1">
      <c r="C265" s="381"/>
      <c r="D265" s="381"/>
    </row>
    <row r="266" spans="3:4" s="380" customFormat="1" ht="13.5" customHeight="1">
      <c r="C266" s="381"/>
      <c r="D266" s="381"/>
    </row>
    <row r="267" spans="3:4" s="380" customFormat="1" ht="13.5" customHeight="1">
      <c r="C267" s="381"/>
      <c r="D267" s="381"/>
    </row>
    <row r="268" spans="3:4" s="380" customFormat="1" ht="13.5" customHeight="1">
      <c r="C268" s="381"/>
      <c r="D268" s="381"/>
    </row>
    <row r="269" spans="3:4" s="380" customFormat="1" ht="13.5" customHeight="1">
      <c r="C269" s="381"/>
      <c r="D269" s="381"/>
    </row>
    <row r="270" spans="3:4" s="380" customFormat="1" ht="13.5" customHeight="1">
      <c r="C270" s="381"/>
      <c r="D270" s="381"/>
    </row>
    <row r="271" spans="3:4" s="380" customFormat="1" ht="13.5" customHeight="1">
      <c r="C271" s="381"/>
      <c r="D271" s="381"/>
    </row>
    <row r="272" spans="3:4" s="380" customFormat="1" ht="13.5" customHeight="1">
      <c r="C272" s="381"/>
      <c r="D272" s="381"/>
    </row>
    <row r="273" spans="3:4" s="380" customFormat="1" ht="13.5" customHeight="1">
      <c r="C273" s="381"/>
      <c r="D273" s="381"/>
    </row>
    <row r="274" spans="3:4" s="380" customFormat="1" ht="13.5" customHeight="1">
      <c r="C274" s="381"/>
      <c r="D274" s="381"/>
    </row>
    <row r="275" spans="3:4" s="380" customFormat="1" ht="13.5" customHeight="1">
      <c r="C275" s="381"/>
      <c r="D275" s="381"/>
    </row>
    <row r="276" spans="3:4" s="380" customFormat="1" ht="13.5" customHeight="1">
      <c r="C276" s="381"/>
      <c r="D276" s="381"/>
    </row>
    <row r="277" spans="3:4" s="380" customFormat="1" ht="13.5" customHeight="1">
      <c r="C277" s="381"/>
      <c r="D277" s="381"/>
    </row>
    <row r="278" spans="3:4" s="380" customFormat="1" ht="13.5" customHeight="1">
      <c r="C278" s="381"/>
      <c r="D278" s="381"/>
    </row>
    <row r="279" spans="3:4" s="380" customFormat="1" ht="13.5" customHeight="1">
      <c r="C279" s="381"/>
      <c r="D279" s="381"/>
    </row>
    <row r="280" spans="3:4" s="380" customFormat="1" ht="13.5" customHeight="1">
      <c r="C280" s="381"/>
      <c r="D280" s="381"/>
    </row>
    <row r="281" spans="3:4" s="380" customFormat="1" ht="13.5" customHeight="1">
      <c r="C281" s="381"/>
      <c r="D281" s="381"/>
    </row>
    <row r="282" spans="3:4" s="380" customFormat="1" ht="13.5" customHeight="1">
      <c r="C282" s="381"/>
      <c r="D282" s="381"/>
    </row>
    <row r="283" spans="3:4" s="380" customFormat="1" ht="13.5" customHeight="1">
      <c r="C283" s="381"/>
      <c r="D283" s="381"/>
    </row>
    <row r="284" spans="3:4" s="380" customFormat="1" ht="13.5" customHeight="1">
      <c r="C284" s="381"/>
      <c r="D284" s="381"/>
    </row>
    <row r="285" spans="3:4" s="380" customFormat="1" ht="13.5" customHeight="1">
      <c r="C285" s="381"/>
      <c r="D285" s="381"/>
    </row>
    <row r="286" spans="3:4" s="380" customFormat="1" ht="13.5" customHeight="1">
      <c r="C286" s="381"/>
      <c r="D286" s="381"/>
    </row>
    <row r="287" spans="3:4" s="380" customFormat="1" ht="13.5" customHeight="1">
      <c r="C287" s="381"/>
      <c r="D287" s="381"/>
    </row>
    <row r="288" spans="3:4" s="380" customFormat="1" ht="13.5" customHeight="1">
      <c r="C288" s="381"/>
      <c r="D288" s="381"/>
    </row>
    <row r="289" spans="3:4" s="380" customFormat="1" ht="13.5" customHeight="1">
      <c r="C289" s="381"/>
      <c r="D289" s="381"/>
    </row>
    <row r="290" spans="3:4" s="380" customFormat="1" ht="13.5" customHeight="1">
      <c r="C290" s="381"/>
      <c r="D290" s="381"/>
    </row>
    <row r="291" spans="3:4" s="380" customFormat="1" ht="13.5" customHeight="1">
      <c r="C291" s="381"/>
      <c r="D291" s="381"/>
    </row>
    <row r="292" spans="3:4" s="380" customFormat="1" ht="13.5" customHeight="1">
      <c r="C292" s="381"/>
      <c r="D292" s="381"/>
    </row>
    <row r="293" spans="3:4" s="380" customFormat="1" ht="13.5" customHeight="1">
      <c r="C293" s="381"/>
      <c r="D293" s="381"/>
    </row>
    <row r="294" spans="3:4" s="380" customFormat="1" ht="13.5" customHeight="1">
      <c r="C294" s="381"/>
      <c r="D294" s="381"/>
    </row>
    <row r="295" spans="3:4" s="380" customFormat="1" ht="13.5" customHeight="1">
      <c r="C295" s="381"/>
      <c r="D295" s="381"/>
    </row>
    <row r="296" spans="3:4" s="380" customFormat="1" ht="13.5" customHeight="1">
      <c r="C296" s="381"/>
      <c r="D296" s="381"/>
    </row>
    <row r="297" spans="3:4" s="380" customFormat="1" ht="13.5" customHeight="1">
      <c r="C297" s="381"/>
      <c r="D297" s="381"/>
    </row>
    <row r="298" spans="3:4" s="380" customFormat="1" ht="13.5" customHeight="1">
      <c r="C298" s="381"/>
      <c r="D298" s="381"/>
    </row>
    <row r="299" spans="3:4" s="380" customFormat="1" ht="13.5" customHeight="1">
      <c r="C299" s="381"/>
      <c r="D299" s="381"/>
    </row>
    <row r="300" spans="3:4" s="380" customFormat="1" ht="13.5" customHeight="1">
      <c r="C300" s="381"/>
      <c r="D300" s="381"/>
    </row>
    <row r="301" spans="3:4" s="380" customFormat="1" ht="13.5" customHeight="1">
      <c r="C301" s="381"/>
      <c r="D301" s="381"/>
    </row>
    <row r="302" spans="3:4" s="380" customFormat="1" ht="13.5" customHeight="1">
      <c r="C302" s="381"/>
      <c r="D302" s="381"/>
    </row>
    <row r="303" spans="3:4" s="380" customFormat="1" ht="13.5" customHeight="1">
      <c r="C303" s="381"/>
      <c r="D303" s="381"/>
    </row>
    <row r="304" spans="3:4" s="380" customFormat="1" ht="13.5" customHeight="1">
      <c r="C304" s="381"/>
      <c r="D304" s="381"/>
    </row>
    <row r="305" spans="3:4" s="380" customFormat="1" ht="13.5" customHeight="1">
      <c r="C305" s="381"/>
      <c r="D305" s="381"/>
    </row>
    <row r="306" spans="3:4" s="380" customFormat="1" ht="13.5" customHeight="1">
      <c r="C306" s="381"/>
      <c r="D306" s="381"/>
    </row>
    <row r="307" spans="3:4" s="380" customFormat="1" ht="13.5" customHeight="1">
      <c r="C307" s="381"/>
      <c r="D307" s="381"/>
    </row>
    <row r="308" spans="3:4" s="380" customFormat="1" ht="13.5" customHeight="1">
      <c r="C308" s="381"/>
      <c r="D308" s="381"/>
    </row>
    <row r="309" spans="3:4" s="380" customFormat="1" ht="13.5" customHeight="1">
      <c r="C309" s="381"/>
      <c r="D309" s="381"/>
    </row>
    <row r="310" spans="3:4" s="380" customFormat="1" ht="13.5" customHeight="1">
      <c r="C310" s="381"/>
      <c r="D310" s="381"/>
    </row>
    <row r="311" spans="3:4" s="380" customFormat="1" ht="13.5" customHeight="1">
      <c r="C311" s="381"/>
      <c r="D311" s="381"/>
    </row>
    <row r="312" spans="3:4" s="380" customFormat="1" ht="13.5" customHeight="1">
      <c r="C312" s="381"/>
      <c r="D312" s="381"/>
    </row>
    <row r="313" spans="3:4" s="380" customFormat="1" ht="13.5" customHeight="1">
      <c r="C313" s="381"/>
      <c r="D313" s="381"/>
    </row>
    <row r="314" spans="3:4" s="380" customFormat="1" ht="13.5" customHeight="1">
      <c r="C314" s="381"/>
      <c r="D314" s="381"/>
    </row>
    <row r="315" spans="3:4" s="380" customFormat="1" ht="13.5" customHeight="1">
      <c r="C315" s="381"/>
      <c r="D315" s="381"/>
    </row>
    <row r="316" spans="3:4" s="380" customFormat="1" ht="13.5" customHeight="1">
      <c r="C316" s="381"/>
      <c r="D316" s="381"/>
    </row>
    <row r="317" spans="3:4" s="380" customFormat="1" ht="13.5" customHeight="1">
      <c r="C317" s="381"/>
      <c r="D317" s="381"/>
    </row>
    <row r="318" spans="3:4" s="380" customFormat="1" ht="13.5" customHeight="1">
      <c r="C318" s="381"/>
      <c r="D318" s="381"/>
    </row>
    <row r="319" spans="3:4" s="380" customFormat="1" ht="13.5" customHeight="1">
      <c r="C319" s="381"/>
      <c r="D319" s="381"/>
    </row>
    <row r="320" spans="3:4" s="380" customFormat="1" ht="13.5" customHeight="1">
      <c r="C320" s="381"/>
      <c r="D320" s="381"/>
    </row>
    <row r="321" spans="3:4" s="380" customFormat="1" ht="13.5" customHeight="1">
      <c r="C321" s="381"/>
      <c r="D321" s="381"/>
    </row>
    <row r="322" spans="3:4" s="380" customFormat="1" ht="13.5" customHeight="1">
      <c r="C322" s="381"/>
      <c r="D322" s="381"/>
    </row>
    <row r="323" spans="3:4" s="380" customFormat="1" ht="13.5" customHeight="1">
      <c r="C323" s="381"/>
      <c r="D323" s="381"/>
    </row>
    <row r="324" spans="3:4" s="380" customFormat="1" ht="13.5" customHeight="1">
      <c r="C324" s="381"/>
      <c r="D324" s="381"/>
    </row>
    <row r="325" spans="3:4" s="380" customFormat="1" ht="13.5" customHeight="1">
      <c r="C325" s="381"/>
      <c r="D325" s="381"/>
    </row>
    <row r="326" spans="3:4" s="380" customFormat="1" ht="13.5" customHeight="1">
      <c r="C326" s="381"/>
      <c r="D326" s="381"/>
    </row>
    <row r="327" spans="3:4" s="380" customFormat="1" ht="13.5" customHeight="1">
      <c r="C327" s="381"/>
      <c r="D327" s="381"/>
    </row>
    <row r="328" spans="3:4" s="380" customFormat="1" ht="13.5" customHeight="1">
      <c r="C328" s="381"/>
      <c r="D328" s="381"/>
    </row>
    <row r="329" spans="3:4" s="380" customFormat="1" ht="13.5" customHeight="1">
      <c r="C329" s="381"/>
      <c r="D329" s="381"/>
    </row>
    <row r="330" spans="3:4" s="380" customFormat="1" ht="13.5" customHeight="1">
      <c r="C330" s="381"/>
      <c r="D330" s="381"/>
    </row>
    <row r="331" spans="3:4" s="380" customFormat="1" ht="13.5" customHeight="1">
      <c r="C331" s="381"/>
      <c r="D331" s="381"/>
    </row>
    <row r="332" spans="3:4" s="380" customFormat="1" ht="13.5" customHeight="1">
      <c r="C332" s="381"/>
      <c r="D332" s="381"/>
    </row>
    <row r="333" spans="3:4" s="380" customFormat="1" ht="13.5" customHeight="1">
      <c r="C333" s="381"/>
      <c r="D333" s="381"/>
    </row>
    <row r="334" spans="3:4" s="380" customFormat="1" ht="13.5" customHeight="1">
      <c r="C334" s="381"/>
      <c r="D334" s="381"/>
    </row>
    <row r="335" spans="3:4" s="380" customFormat="1" ht="13.5" customHeight="1">
      <c r="C335" s="381"/>
      <c r="D335" s="381"/>
    </row>
    <row r="336" spans="3:4" s="380" customFormat="1" ht="13.5" customHeight="1">
      <c r="C336" s="381"/>
      <c r="D336" s="381"/>
    </row>
    <row r="337" spans="3:4" s="380" customFormat="1" ht="13.5" customHeight="1">
      <c r="C337" s="381"/>
      <c r="D337" s="381"/>
    </row>
    <row r="338" spans="3:4" s="380" customFormat="1" ht="13.5" customHeight="1">
      <c r="C338" s="381"/>
      <c r="D338" s="381"/>
    </row>
    <row r="339" spans="3:4" s="380" customFormat="1" ht="13.5" customHeight="1">
      <c r="C339" s="381"/>
      <c r="D339" s="381"/>
    </row>
    <row r="340" spans="3:4" s="380" customFormat="1" ht="13.5" customHeight="1">
      <c r="C340" s="381"/>
      <c r="D340" s="381"/>
    </row>
    <row r="341" spans="3:4" s="380" customFormat="1" ht="13.5" customHeight="1">
      <c r="C341" s="381"/>
      <c r="D341" s="381"/>
    </row>
    <row r="342" spans="3:4" s="380" customFormat="1" ht="13.5" customHeight="1">
      <c r="C342" s="381"/>
      <c r="D342" s="381"/>
    </row>
    <row r="343" spans="3:4" s="380" customFormat="1" ht="13.5" customHeight="1">
      <c r="C343" s="381"/>
      <c r="D343" s="381"/>
    </row>
    <row r="344" spans="3:4" s="380" customFormat="1" ht="13.5" customHeight="1">
      <c r="C344" s="381"/>
      <c r="D344" s="381"/>
    </row>
    <row r="345" spans="3:4" s="380" customFormat="1" ht="13.5" customHeight="1">
      <c r="C345" s="381"/>
      <c r="D345" s="381"/>
    </row>
    <row r="346" spans="3:4" s="380" customFormat="1" ht="13.5" customHeight="1">
      <c r="C346" s="381"/>
      <c r="D346" s="381"/>
    </row>
    <row r="347" spans="3:4" s="380" customFormat="1" ht="13.5" customHeight="1">
      <c r="C347" s="381"/>
      <c r="D347" s="381"/>
    </row>
    <row r="348" spans="3:4" s="380" customFormat="1" ht="13.5" customHeight="1">
      <c r="C348" s="381"/>
      <c r="D348" s="381"/>
    </row>
    <row r="349" spans="3:4" s="380" customFormat="1" ht="13.5" customHeight="1">
      <c r="C349" s="381"/>
      <c r="D349" s="381"/>
    </row>
    <row r="350" spans="3:4" s="380" customFormat="1" ht="13.5" customHeight="1">
      <c r="C350" s="381"/>
      <c r="D350" s="381"/>
    </row>
    <row r="351" spans="3:4" s="380" customFormat="1" ht="13.5" customHeight="1">
      <c r="C351" s="381"/>
      <c r="D351" s="381"/>
    </row>
    <row r="352" spans="3:4" s="380" customFormat="1" ht="13.5" customHeight="1">
      <c r="C352" s="381"/>
      <c r="D352" s="381"/>
    </row>
    <row r="353" spans="3:4" s="380" customFormat="1" ht="13.5" customHeight="1">
      <c r="C353" s="381"/>
      <c r="D353" s="381"/>
    </row>
    <row r="354" spans="3:4" s="380" customFormat="1" ht="13.5" customHeight="1">
      <c r="C354" s="381"/>
      <c r="D354" s="381"/>
    </row>
    <row r="355" spans="3:4" s="380" customFormat="1" ht="13.5" customHeight="1">
      <c r="C355" s="381"/>
      <c r="D355" s="381"/>
    </row>
    <row r="356" spans="3:4" s="380" customFormat="1" ht="13.5" customHeight="1">
      <c r="C356" s="381"/>
      <c r="D356" s="381"/>
    </row>
    <row r="357" spans="3:4" s="380" customFormat="1" ht="13.5" customHeight="1">
      <c r="C357" s="381"/>
      <c r="D357" s="381"/>
    </row>
    <row r="358" spans="3:4" s="380" customFormat="1" ht="13.5" customHeight="1">
      <c r="C358" s="381"/>
      <c r="D358" s="381"/>
    </row>
    <row r="359" spans="3:4" s="380" customFormat="1" ht="13.5" customHeight="1">
      <c r="C359" s="381"/>
      <c r="D359" s="381"/>
    </row>
    <row r="360" spans="3:4" s="380" customFormat="1" ht="13.5" customHeight="1">
      <c r="C360" s="381"/>
      <c r="D360" s="381"/>
    </row>
    <row r="361" spans="3:4" s="380" customFormat="1" ht="13.5" customHeight="1">
      <c r="C361" s="381"/>
      <c r="D361" s="381"/>
    </row>
    <row r="362" spans="3:4" s="380" customFormat="1" ht="13.5" customHeight="1">
      <c r="C362" s="381"/>
      <c r="D362" s="381"/>
    </row>
    <row r="363" spans="3:4" s="380" customFormat="1" ht="13.5" customHeight="1">
      <c r="C363" s="381"/>
      <c r="D363" s="381"/>
    </row>
    <row r="364" spans="3:4" s="380" customFormat="1" ht="13.5" customHeight="1">
      <c r="C364" s="381"/>
      <c r="D364" s="381"/>
    </row>
    <row r="365" spans="3:4" s="380" customFormat="1" ht="13.5" customHeight="1">
      <c r="C365" s="381"/>
      <c r="D365" s="381"/>
    </row>
    <row r="366" spans="3:4" s="380" customFormat="1" ht="13.5" customHeight="1">
      <c r="C366" s="381"/>
      <c r="D366" s="381"/>
    </row>
    <row r="367" spans="3:4" s="380" customFormat="1" ht="13.5" customHeight="1">
      <c r="C367" s="381"/>
      <c r="D367" s="381"/>
    </row>
    <row r="368" spans="3:4" s="380" customFormat="1" ht="13.5" customHeight="1">
      <c r="C368" s="381"/>
      <c r="D368" s="381"/>
    </row>
    <row r="369" spans="3:4" s="380" customFormat="1" ht="13.5" customHeight="1">
      <c r="C369" s="381"/>
      <c r="D369" s="381"/>
    </row>
    <row r="370" spans="3:4" s="380" customFormat="1" ht="13.5" customHeight="1">
      <c r="C370" s="381"/>
      <c r="D370" s="381"/>
    </row>
    <row r="371" spans="3:4" s="380" customFormat="1" ht="13.5" customHeight="1">
      <c r="C371" s="381"/>
      <c r="D371" s="381"/>
    </row>
    <row r="372" spans="3:4" s="380" customFormat="1" ht="13.5" customHeight="1">
      <c r="C372" s="381"/>
      <c r="D372" s="381"/>
    </row>
    <row r="373" spans="3:4" s="380" customFormat="1" ht="13.5" customHeight="1">
      <c r="C373" s="381"/>
      <c r="D373" s="381"/>
    </row>
    <row r="374" spans="3:4" s="380" customFormat="1" ht="13.5" customHeight="1">
      <c r="C374" s="381"/>
      <c r="D374" s="381"/>
    </row>
    <row r="375" spans="3:4" s="380" customFormat="1" ht="13.5" customHeight="1">
      <c r="C375" s="381"/>
      <c r="D375" s="381"/>
    </row>
    <row r="376" spans="3:4" s="380" customFormat="1" ht="13.5" customHeight="1">
      <c r="C376" s="381"/>
      <c r="D376" s="381"/>
    </row>
    <row r="377" spans="3:4" s="380" customFormat="1" ht="13.5" customHeight="1">
      <c r="C377" s="381"/>
      <c r="D377" s="381"/>
    </row>
    <row r="378" spans="3:4" s="380" customFormat="1" ht="13.5" customHeight="1">
      <c r="C378" s="381"/>
      <c r="D378" s="381"/>
    </row>
    <row r="379" spans="3:4" s="380" customFormat="1" ht="13.5" customHeight="1">
      <c r="C379" s="381"/>
      <c r="D379" s="381"/>
    </row>
    <row r="380" spans="3:4" s="380" customFormat="1" ht="13.5" customHeight="1">
      <c r="C380" s="381"/>
      <c r="D380" s="381"/>
    </row>
    <row r="381" spans="3:4" s="380" customFormat="1" ht="13.5" customHeight="1">
      <c r="C381" s="381"/>
      <c r="D381" s="381"/>
    </row>
    <row r="382" spans="3:4" s="380" customFormat="1" ht="13.5" customHeight="1">
      <c r="C382" s="381"/>
      <c r="D382" s="381"/>
    </row>
    <row r="383" spans="3:4" s="380" customFormat="1" ht="13.5" customHeight="1">
      <c r="C383" s="381"/>
      <c r="D383" s="381"/>
    </row>
    <row r="384" spans="3:4" s="380" customFormat="1" ht="13.5" customHeight="1">
      <c r="C384" s="381"/>
      <c r="D384" s="381"/>
    </row>
    <row r="385" spans="3:4" s="380" customFormat="1" ht="13.5" customHeight="1">
      <c r="C385" s="381"/>
      <c r="D385" s="381"/>
    </row>
    <row r="386" spans="3:4" s="380" customFormat="1" ht="13.5" customHeight="1">
      <c r="C386" s="381"/>
      <c r="D386" s="381"/>
    </row>
    <row r="387" spans="3:4" s="380" customFormat="1" ht="13.5" customHeight="1">
      <c r="C387" s="381"/>
      <c r="D387" s="381"/>
    </row>
    <row r="388" spans="3:4" s="380" customFormat="1" ht="13.5" customHeight="1">
      <c r="C388" s="381"/>
      <c r="D388" s="381"/>
    </row>
    <row r="389" spans="3:4" s="380" customFormat="1" ht="13.5" customHeight="1">
      <c r="C389" s="381"/>
      <c r="D389" s="381"/>
    </row>
    <row r="390" spans="3:4" s="380" customFormat="1" ht="13.5" customHeight="1">
      <c r="C390" s="381"/>
      <c r="D390" s="381"/>
    </row>
    <row r="391" spans="3:4" s="380" customFormat="1" ht="13.5" customHeight="1">
      <c r="C391" s="381"/>
      <c r="D391" s="381"/>
    </row>
    <row r="392" spans="3:4" s="380" customFormat="1" ht="13.5" customHeight="1">
      <c r="C392" s="381"/>
      <c r="D392" s="381"/>
    </row>
    <row r="393" spans="3:4" s="380" customFormat="1" ht="13.5" customHeight="1">
      <c r="C393" s="381"/>
      <c r="D393" s="381"/>
    </row>
    <row r="394" spans="3:4" s="380" customFormat="1" ht="13.5" customHeight="1">
      <c r="C394" s="381"/>
      <c r="D394" s="381"/>
    </row>
    <row r="395" spans="3:4" s="380" customFormat="1" ht="13.5" customHeight="1">
      <c r="C395" s="381"/>
      <c r="D395" s="381"/>
    </row>
    <row r="396" spans="3:4" s="380" customFormat="1" ht="13.5" customHeight="1">
      <c r="C396" s="381"/>
      <c r="D396" s="381"/>
    </row>
    <row r="397" spans="3:4" s="380" customFormat="1" ht="13.5" customHeight="1">
      <c r="C397" s="381"/>
      <c r="D397" s="381"/>
    </row>
    <row r="398" spans="3:4" s="380" customFormat="1" ht="13.5" customHeight="1">
      <c r="C398" s="381"/>
      <c r="D398" s="381"/>
    </row>
    <row r="399" spans="3:4" s="380" customFormat="1" ht="13.5" customHeight="1">
      <c r="C399" s="381"/>
      <c r="D399" s="381"/>
    </row>
    <row r="400" spans="3:4" s="380" customFormat="1" ht="13.5" customHeight="1">
      <c r="C400" s="381"/>
      <c r="D400" s="381"/>
    </row>
    <row r="401" spans="3:4" s="380" customFormat="1" ht="13.5" customHeight="1">
      <c r="C401" s="381"/>
      <c r="D401" s="381"/>
    </row>
    <row r="402" spans="3:4" s="380" customFormat="1" ht="13.5" customHeight="1">
      <c r="C402" s="381"/>
      <c r="D402" s="381"/>
    </row>
    <row r="403" spans="3:4" s="380" customFormat="1" ht="13.5" customHeight="1">
      <c r="C403" s="381"/>
      <c r="D403" s="381"/>
    </row>
    <row r="404" spans="3:4" s="380" customFormat="1" ht="13.5" customHeight="1">
      <c r="C404" s="381"/>
      <c r="D404" s="381"/>
    </row>
    <row r="405" spans="3:4" s="380" customFormat="1" ht="13.5" customHeight="1">
      <c r="C405" s="381"/>
      <c r="D405" s="381"/>
    </row>
    <row r="406" spans="3:4" s="380" customFormat="1" ht="13.5" customHeight="1">
      <c r="C406" s="381"/>
      <c r="D406" s="381"/>
    </row>
    <row r="407" spans="3:4" s="380" customFormat="1" ht="13.5" customHeight="1">
      <c r="C407" s="381"/>
      <c r="D407" s="381"/>
    </row>
    <row r="408" spans="3:4" s="380" customFormat="1" ht="13.5" customHeight="1">
      <c r="C408" s="381"/>
      <c r="D408" s="381"/>
    </row>
    <row r="409" spans="3:4" s="380" customFormat="1" ht="13.5" customHeight="1">
      <c r="C409" s="381"/>
      <c r="D409" s="381"/>
    </row>
    <row r="410" spans="3:4" s="380" customFormat="1" ht="13.5" customHeight="1">
      <c r="C410" s="381"/>
      <c r="D410" s="381"/>
    </row>
    <row r="411" spans="3:4" s="380" customFormat="1" ht="13.5" customHeight="1">
      <c r="C411" s="381"/>
      <c r="D411" s="381"/>
    </row>
    <row r="412" spans="3:4" s="380" customFormat="1" ht="13.5" customHeight="1">
      <c r="C412" s="381"/>
      <c r="D412" s="381"/>
    </row>
    <row r="413" spans="3:4" s="380" customFormat="1" ht="13.5" customHeight="1">
      <c r="C413" s="381"/>
      <c r="D413" s="381"/>
    </row>
    <row r="414" spans="3:4" s="380" customFormat="1" ht="13.5" customHeight="1">
      <c r="C414" s="381"/>
      <c r="D414" s="381"/>
    </row>
    <row r="415" spans="3:4" s="380" customFormat="1" ht="13.5" customHeight="1">
      <c r="C415" s="381"/>
      <c r="D415" s="381"/>
    </row>
    <row r="416" spans="3:4" s="380" customFormat="1" ht="13.5" customHeight="1">
      <c r="C416" s="381"/>
      <c r="D416" s="381"/>
    </row>
    <row r="417" spans="3:4" s="380" customFormat="1" ht="13.5" customHeight="1">
      <c r="C417" s="381"/>
      <c r="D417" s="381"/>
    </row>
    <row r="418" spans="3:4" s="380" customFormat="1" ht="13.5" customHeight="1">
      <c r="C418" s="381"/>
      <c r="D418" s="381"/>
    </row>
    <row r="419" spans="3:4" s="380" customFormat="1" ht="13.5" customHeight="1">
      <c r="C419" s="381"/>
      <c r="D419" s="381"/>
    </row>
    <row r="420" spans="3:4" s="380" customFormat="1" ht="13.5" customHeight="1">
      <c r="C420" s="381"/>
      <c r="D420" s="381"/>
    </row>
    <row r="421" spans="3:4" s="380" customFormat="1" ht="13.5" customHeight="1">
      <c r="C421" s="381"/>
      <c r="D421" s="381"/>
    </row>
    <row r="422" spans="3:4" s="380" customFormat="1" ht="13.5" customHeight="1">
      <c r="C422" s="381"/>
      <c r="D422" s="381"/>
    </row>
    <row r="423" spans="3:4" s="380" customFormat="1" ht="13.5" customHeight="1">
      <c r="C423" s="381"/>
      <c r="D423" s="381"/>
    </row>
    <row r="424" spans="3:4" s="380" customFormat="1" ht="13.5" customHeight="1">
      <c r="C424" s="381"/>
      <c r="D424" s="381"/>
    </row>
    <row r="425" spans="3:4" s="380" customFormat="1" ht="13.5" customHeight="1">
      <c r="C425" s="381"/>
      <c r="D425" s="381"/>
    </row>
    <row r="426" spans="3:4" s="380" customFormat="1" ht="13.5" customHeight="1">
      <c r="C426" s="381"/>
      <c r="D426" s="381"/>
    </row>
    <row r="427" spans="3:4" s="380" customFormat="1" ht="13.5" customHeight="1">
      <c r="C427" s="381"/>
      <c r="D427" s="381"/>
    </row>
    <row r="428" spans="3:4" s="380" customFormat="1" ht="13.5" customHeight="1">
      <c r="C428" s="381"/>
      <c r="D428" s="381"/>
    </row>
    <row r="429" spans="3:4" s="380" customFormat="1" ht="13.5" customHeight="1">
      <c r="C429" s="381"/>
      <c r="D429" s="381"/>
    </row>
    <row r="430" spans="3:4" s="380" customFormat="1" ht="13.5" customHeight="1">
      <c r="C430" s="381"/>
      <c r="D430" s="381"/>
    </row>
    <row r="431" spans="3:4" s="380" customFormat="1" ht="13.5" customHeight="1">
      <c r="C431" s="381"/>
      <c r="D431" s="381"/>
    </row>
    <row r="432" spans="3:4" s="380" customFormat="1" ht="13.5" customHeight="1">
      <c r="C432" s="381"/>
      <c r="D432" s="381"/>
    </row>
    <row r="433" spans="3:4" s="380" customFormat="1" ht="13.5" customHeight="1">
      <c r="C433" s="381"/>
      <c r="D433" s="381"/>
    </row>
    <row r="434" spans="3:4" s="380" customFormat="1" ht="13.5" customHeight="1">
      <c r="C434" s="381"/>
      <c r="D434" s="381"/>
    </row>
    <row r="435" spans="3:4" s="380" customFormat="1" ht="13.5" customHeight="1">
      <c r="C435" s="381"/>
      <c r="D435" s="381"/>
    </row>
    <row r="436" spans="3:4" s="380" customFormat="1" ht="13.5" customHeight="1">
      <c r="C436" s="381"/>
      <c r="D436" s="381"/>
    </row>
    <row r="437" spans="3:4" s="380" customFormat="1" ht="13.5" customHeight="1">
      <c r="C437" s="381"/>
      <c r="D437" s="381"/>
    </row>
    <row r="438" spans="3:4" s="380" customFormat="1" ht="13.5" customHeight="1">
      <c r="C438" s="381"/>
      <c r="D438" s="381"/>
    </row>
    <row r="439" spans="3:4" s="380" customFormat="1" ht="13.5" customHeight="1">
      <c r="C439" s="381"/>
      <c r="D439" s="381"/>
    </row>
    <row r="440" spans="3:4" s="380" customFormat="1" ht="13.5" customHeight="1">
      <c r="C440" s="381"/>
      <c r="D440" s="381"/>
    </row>
    <row r="441" spans="3:4" s="380" customFormat="1" ht="13.5" customHeight="1">
      <c r="C441" s="381"/>
      <c r="D441" s="381"/>
    </row>
    <row r="442" spans="3:4" s="380" customFormat="1" ht="13.5" customHeight="1">
      <c r="C442" s="381"/>
      <c r="D442" s="381"/>
    </row>
    <row r="443" spans="3:4" s="380" customFormat="1" ht="13.5" customHeight="1">
      <c r="C443" s="381"/>
      <c r="D443" s="381"/>
    </row>
    <row r="444" spans="3:4" s="380" customFormat="1" ht="13.5" customHeight="1">
      <c r="C444" s="381"/>
      <c r="D444" s="381"/>
    </row>
    <row r="445" spans="3:4" s="380" customFormat="1" ht="13.5" customHeight="1">
      <c r="C445" s="381"/>
      <c r="D445" s="381"/>
    </row>
    <row r="446" spans="3:4" s="380" customFormat="1" ht="13.5" customHeight="1">
      <c r="C446" s="381"/>
      <c r="D446" s="381"/>
    </row>
    <row r="447" spans="3:4" s="380" customFormat="1" ht="13.5" customHeight="1">
      <c r="C447" s="381"/>
      <c r="D447" s="381"/>
    </row>
    <row r="448" spans="3:4" s="380" customFormat="1" ht="13.5" customHeight="1">
      <c r="C448" s="381"/>
      <c r="D448" s="381"/>
    </row>
    <row r="449" spans="3:4" s="380" customFormat="1" ht="13.5" customHeight="1">
      <c r="C449" s="381"/>
      <c r="D449" s="381"/>
    </row>
    <row r="450" spans="3:4" s="380" customFormat="1" ht="13.5" customHeight="1">
      <c r="C450" s="381"/>
      <c r="D450" s="381"/>
    </row>
    <row r="451" spans="3:4" s="380" customFormat="1" ht="13.5" customHeight="1">
      <c r="C451" s="381"/>
      <c r="D451" s="381"/>
    </row>
    <row r="452" spans="3:4" s="380" customFormat="1" ht="13.5" customHeight="1">
      <c r="C452" s="381"/>
      <c r="D452" s="381"/>
    </row>
    <row r="453" spans="3:4" s="380" customFormat="1" ht="13.5" customHeight="1">
      <c r="C453" s="381"/>
      <c r="D453" s="381"/>
    </row>
    <row r="454" spans="3:4" s="380" customFormat="1" ht="13.5" customHeight="1">
      <c r="C454" s="381"/>
      <c r="D454" s="381"/>
    </row>
    <row r="455" spans="3:4" s="380" customFormat="1" ht="13.5" customHeight="1">
      <c r="C455" s="381"/>
      <c r="D455" s="381"/>
    </row>
    <row r="456" spans="3:4" s="380" customFormat="1" ht="13.5" customHeight="1">
      <c r="C456" s="381"/>
      <c r="D456" s="381"/>
    </row>
    <row r="457" spans="3:4" s="380" customFormat="1" ht="13.5" customHeight="1">
      <c r="C457" s="381"/>
      <c r="D457" s="381"/>
    </row>
    <row r="458" spans="3:4" s="380" customFormat="1" ht="13.5" customHeight="1">
      <c r="C458" s="381"/>
      <c r="D458" s="381"/>
    </row>
    <row r="459" spans="3:4" s="380" customFormat="1" ht="13.5" customHeight="1">
      <c r="C459" s="381"/>
      <c r="D459" s="381"/>
    </row>
    <row r="460" spans="3:4" s="380" customFormat="1" ht="13.5" customHeight="1">
      <c r="C460" s="381"/>
      <c r="D460" s="381"/>
    </row>
    <row r="461" spans="3:4" s="380" customFormat="1" ht="13.5" customHeight="1">
      <c r="C461" s="381"/>
      <c r="D461" s="381"/>
    </row>
    <row r="462" spans="3:4" s="380" customFormat="1" ht="13.5" customHeight="1">
      <c r="C462" s="381"/>
      <c r="D462" s="381"/>
    </row>
    <row r="463" spans="3:4" s="380" customFormat="1" ht="13.5" customHeight="1">
      <c r="C463" s="381"/>
      <c r="D463" s="381"/>
    </row>
    <row r="464" spans="3:4" s="380" customFormat="1" ht="13.5" customHeight="1">
      <c r="C464" s="381"/>
      <c r="D464" s="381"/>
    </row>
    <row r="465" spans="3:4" s="380" customFormat="1" ht="13.5" customHeight="1">
      <c r="C465" s="381"/>
      <c r="D465" s="381"/>
    </row>
    <row r="466" spans="3:4" s="380" customFormat="1" ht="13.5" customHeight="1">
      <c r="C466" s="381"/>
      <c r="D466" s="381"/>
    </row>
    <row r="467" spans="3:4" s="380" customFormat="1" ht="13.5" customHeight="1">
      <c r="C467" s="381"/>
      <c r="D467" s="381"/>
    </row>
    <row r="468" spans="3:4" s="380" customFormat="1" ht="13.5" customHeight="1">
      <c r="C468" s="381"/>
      <c r="D468" s="381"/>
    </row>
    <row r="469" spans="3:4" s="380" customFormat="1" ht="13.5" customHeight="1">
      <c r="C469" s="381"/>
      <c r="D469" s="381"/>
    </row>
    <row r="470" spans="3:4" s="380" customFormat="1" ht="13.5" customHeight="1">
      <c r="C470" s="381"/>
      <c r="D470" s="381"/>
    </row>
    <row r="471" spans="3:4" s="380" customFormat="1" ht="13.5" customHeight="1">
      <c r="C471" s="381"/>
      <c r="D471" s="381"/>
    </row>
    <row r="472" spans="3:4" s="380" customFormat="1" ht="13.5" customHeight="1">
      <c r="C472" s="381"/>
      <c r="D472" s="381"/>
    </row>
    <row r="473" spans="3:4" s="380" customFormat="1" ht="13.5" customHeight="1">
      <c r="C473" s="381"/>
      <c r="D473" s="381"/>
    </row>
    <row r="474" spans="3:4" s="380" customFormat="1" ht="13.5" customHeight="1">
      <c r="C474" s="381"/>
      <c r="D474" s="381"/>
    </row>
    <row r="475" spans="3:4" s="380" customFormat="1" ht="13.5" customHeight="1">
      <c r="C475" s="381"/>
      <c r="D475" s="381"/>
    </row>
    <row r="476" spans="3:4" s="380" customFormat="1" ht="13.5" customHeight="1">
      <c r="C476" s="381"/>
      <c r="D476" s="381"/>
    </row>
    <row r="477" spans="3:4" s="380" customFormat="1" ht="13.5" customHeight="1">
      <c r="C477" s="381"/>
      <c r="D477" s="381"/>
    </row>
    <row r="478" spans="3:4" s="380" customFormat="1" ht="13.5" customHeight="1">
      <c r="C478" s="381"/>
      <c r="D478" s="381"/>
    </row>
    <row r="479" spans="3:4" s="380" customFormat="1" ht="13.5" customHeight="1">
      <c r="C479" s="381"/>
      <c r="D479" s="381"/>
    </row>
    <row r="480" spans="3:4" s="380" customFormat="1" ht="13.5" customHeight="1">
      <c r="C480" s="381"/>
      <c r="D480" s="381"/>
    </row>
    <row r="481" spans="3:4" s="380" customFormat="1" ht="13.5" customHeight="1">
      <c r="C481" s="381"/>
      <c r="D481" s="381"/>
    </row>
    <row r="482" spans="3:4" s="380" customFormat="1" ht="13.5" customHeight="1">
      <c r="C482" s="381"/>
      <c r="D482" s="381"/>
    </row>
    <row r="483" spans="3:4" s="380" customFormat="1" ht="13.5" customHeight="1">
      <c r="C483" s="381"/>
      <c r="D483" s="381"/>
    </row>
    <row r="484" spans="3:4" s="380" customFormat="1" ht="13.5" customHeight="1">
      <c r="C484" s="381"/>
      <c r="D484" s="381"/>
    </row>
    <row r="485" spans="3:4" s="380" customFormat="1" ht="13.5" customHeight="1">
      <c r="C485" s="381"/>
      <c r="D485" s="381"/>
    </row>
    <row r="486" spans="3:4" s="380" customFormat="1" ht="13.5" customHeight="1">
      <c r="C486" s="381"/>
      <c r="D486" s="381"/>
    </row>
    <row r="487" spans="3:4" s="380" customFormat="1" ht="13.5" customHeight="1">
      <c r="C487" s="381"/>
      <c r="D487" s="381"/>
    </row>
    <row r="488" spans="3:4" s="380" customFormat="1" ht="13.5" customHeight="1">
      <c r="C488" s="381"/>
      <c r="D488" s="381"/>
    </row>
    <row r="489" spans="3:4" s="380" customFormat="1" ht="13.5" customHeight="1">
      <c r="C489" s="381"/>
      <c r="D489" s="381"/>
    </row>
    <row r="490" spans="3:4" s="380" customFormat="1" ht="13.5" customHeight="1">
      <c r="C490" s="381"/>
      <c r="D490" s="381"/>
    </row>
    <row r="491" spans="3:4" s="380" customFormat="1" ht="13.5" customHeight="1">
      <c r="C491" s="381"/>
      <c r="D491" s="381"/>
    </row>
    <row r="492" spans="3:4" s="380" customFormat="1" ht="13.5" customHeight="1">
      <c r="C492" s="381"/>
      <c r="D492" s="381"/>
    </row>
    <row r="493" spans="3:4" s="380" customFormat="1" ht="13.5" customHeight="1">
      <c r="C493" s="381"/>
      <c r="D493" s="381"/>
    </row>
    <row r="494" spans="3:4" s="380" customFormat="1" ht="13.5" customHeight="1">
      <c r="C494" s="381"/>
      <c r="D494" s="381"/>
    </row>
    <row r="495" spans="3:4" s="380" customFormat="1" ht="13.5" customHeight="1">
      <c r="C495" s="381"/>
      <c r="D495" s="381"/>
    </row>
    <row r="496" spans="3:4" s="380" customFormat="1" ht="13.5" customHeight="1">
      <c r="C496" s="381"/>
      <c r="D496" s="381"/>
    </row>
    <row r="497" spans="3:4" s="380" customFormat="1" ht="13.5" customHeight="1">
      <c r="C497" s="381"/>
      <c r="D497" s="381"/>
    </row>
    <row r="498" spans="3:4" s="380" customFormat="1" ht="13.5" customHeight="1">
      <c r="C498" s="381"/>
      <c r="D498" s="381"/>
    </row>
    <row r="499" spans="3:4" s="380" customFormat="1" ht="13.5" customHeight="1">
      <c r="C499" s="381"/>
      <c r="D499" s="381"/>
    </row>
    <row r="500" spans="3:4" s="380" customFormat="1" ht="13.5" customHeight="1">
      <c r="C500" s="381"/>
      <c r="D500" s="381"/>
    </row>
    <row r="501" spans="3:4" s="380" customFormat="1" ht="13.5" customHeight="1">
      <c r="C501" s="381"/>
      <c r="D501" s="381"/>
    </row>
    <row r="502" spans="3:4" s="380" customFormat="1" ht="13.5" customHeight="1">
      <c r="C502" s="381"/>
      <c r="D502" s="381"/>
    </row>
    <row r="503" spans="3:4" s="380" customFormat="1" ht="13.5" customHeight="1">
      <c r="C503" s="381"/>
      <c r="D503" s="381"/>
    </row>
    <row r="504" spans="3:4" s="380" customFormat="1" ht="13.5" customHeight="1">
      <c r="C504" s="381"/>
      <c r="D504" s="381"/>
    </row>
    <row r="505" spans="3:4" s="380" customFormat="1" ht="13.5" customHeight="1">
      <c r="C505" s="381"/>
      <c r="D505" s="381"/>
    </row>
    <row r="506" spans="3:4" s="380" customFormat="1" ht="13.5" customHeight="1">
      <c r="C506" s="381"/>
      <c r="D506" s="381"/>
    </row>
    <row r="507" spans="3:4" s="380" customFormat="1" ht="13.5" customHeight="1">
      <c r="C507" s="381"/>
      <c r="D507" s="381"/>
    </row>
    <row r="508" spans="3:4" s="380" customFormat="1" ht="13.5" customHeight="1">
      <c r="C508" s="381"/>
      <c r="D508" s="381"/>
    </row>
    <row r="509" spans="3:4" s="380" customFormat="1" ht="13.5" customHeight="1">
      <c r="C509" s="381"/>
      <c r="D509" s="381"/>
    </row>
    <row r="510" spans="3:4" s="380" customFormat="1" ht="13.5" customHeight="1">
      <c r="C510" s="381"/>
      <c r="D510" s="381"/>
    </row>
    <row r="511" spans="3:4" s="380" customFormat="1" ht="13.5" customHeight="1">
      <c r="C511" s="381"/>
      <c r="D511" s="381"/>
    </row>
    <row r="512" spans="3:4" s="380" customFormat="1" ht="13.5" customHeight="1">
      <c r="C512" s="381"/>
      <c r="D512" s="381"/>
    </row>
    <row r="513" spans="3:4" s="380" customFormat="1" ht="13.5" customHeight="1">
      <c r="C513" s="381"/>
      <c r="D513" s="381"/>
    </row>
    <row r="514" spans="3:4" s="380" customFormat="1" ht="13.5" customHeight="1">
      <c r="C514" s="381"/>
      <c r="D514" s="381"/>
    </row>
    <row r="515" spans="3:4" s="380" customFormat="1" ht="13.5" customHeight="1">
      <c r="C515" s="381"/>
      <c r="D515" s="381"/>
    </row>
    <row r="516" spans="3:4" s="380" customFormat="1" ht="13.5" customHeight="1">
      <c r="C516" s="381"/>
      <c r="D516" s="381"/>
    </row>
    <row r="517" spans="3:4" s="380" customFormat="1" ht="13.5" customHeight="1">
      <c r="C517" s="381"/>
      <c r="D517" s="381"/>
    </row>
    <row r="518" spans="3:4" s="380" customFormat="1" ht="13.5" customHeight="1">
      <c r="C518" s="381"/>
      <c r="D518" s="381"/>
    </row>
    <row r="519" spans="3:4" s="380" customFormat="1" ht="13.5" customHeight="1">
      <c r="C519" s="381"/>
      <c r="D519" s="381"/>
    </row>
    <row r="520" spans="3:4" s="380" customFormat="1" ht="13.5" customHeight="1">
      <c r="C520" s="381"/>
      <c r="D520" s="381"/>
    </row>
    <row r="521" spans="3:4" s="380" customFormat="1" ht="13.5" customHeight="1">
      <c r="C521" s="381"/>
      <c r="D521" s="381"/>
    </row>
    <row r="522" spans="3:4" s="380" customFormat="1" ht="13.5" customHeight="1">
      <c r="C522" s="381"/>
      <c r="D522" s="381"/>
    </row>
    <row r="523" spans="3:4" s="380" customFormat="1" ht="13.5" customHeight="1">
      <c r="C523" s="381"/>
      <c r="D523" s="381"/>
    </row>
    <row r="524" spans="3:4" s="380" customFormat="1" ht="13.5" customHeight="1">
      <c r="C524" s="381"/>
      <c r="D524" s="381"/>
    </row>
    <row r="525" spans="3:4" s="380" customFormat="1" ht="13.5" customHeight="1">
      <c r="C525" s="381"/>
      <c r="D525" s="381"/>
    </row>
    <row r="526" spans="3:4" s="380" customFormat="1" ht="13.5" customHeight="1">
      <c r="C526" s="381"/>
      <c r="D526" s="381"/>
    </row>
    <row r="527" spans="3:4" s="380" customFormat="1" ht="13.5" customHeight="1">
      <c r="C527" s="381"/>
      <c r="D527" s="381"/>
    </row>
    <row r="528" spans="3:4" s="380" customFormat="1" ht="13.5" customHeight="1">
      <c r="C528" s="381"/>
      <c r="D528" s="381"/>
    </row>
    <row r="529" spans="3:4" s="380" customFormat="1" ht="13.5" customHeight="1">
      <c r="C529" s="381"/>
      <c r="D529" s="381"/>
    </row>
    <row r="530" spans="3:4" s="380" customFormat="1" ht="13.5" customHeight="1">
      <c r="C530" s="381"/>
      <c r="D530" s="381"/>
    </row>
    <row r="531" spans="3:4" s="380" customFormat="1" ht="13.5" customHeight="1">
      <c r="C531" s="381"/>
      <c r="D531" s="381"/>
    </row>
    <row r="532" spans="3:4" s="380" customFormat="1" ht="13.5" customHeight="1">
      <c r="C532" s="381"/>
      <c r="D532" s="381"/>
    </row>
    <row r="533" spans="3:4" s="380" customFormat="1" ht="13.5" customHeight="1">
      <c r="C533" s="381"/>
      <c r="D533" s="381"/>
    </row>
    <row r="534" spans="3:4" s="380" customFormat="1" ht="13.5" customHeight="1">
      <c r="C534" s="381"/>
      <c r="D534" s="381"/>
    </row>
    <row r="535" spans="3:4" s="380" customFormat="1" ht="13.5" customHeight="1">
      <c r="C535" s="381"/>
      <c r="D535" s="381"/>
    </row>
    <row r="536" spans="3:4" s="380" customFormat="1" ht="13.5" customHeight="1">
      <c r="C536" s="381"/>
      <c r="D536" s="381"/>
    </row>
    <row r="537" spans="3:4" s="380" customFormat="1" ht="13.5" customHeight="1">
      <c r="C537" s="381"/>
      <c r="D537" s="381"/>
    </row>
    <row r="538" spans="3:4" s="380" customFormat="1" ht="13.5" customHeight="1">
      <c r="C538" s="381"/>
      <c r="D538" s="381"/>
    </row>
    <row r="539" spans="3:4" s="380" customFormat="1" ht="13.5" customHeight="1">
      <c r="C539" s="381"/>
      <c r="D539" s="381"/>
    </row>
    <row r="540" spans="3:4" s="380" customFormat="1" ht="13.5" customHeight="1">
      <c r="C540" s="381"/>
      <c r="D540" s="381"/>
    </row>
    <row r="541" spans="3:4" s="380" customFormat="1" ht="13.5" customHeight="1">
      <c r="C541" s="381"/>
      <c r="D541" s="381"/>
    </row>
    <row r="542" spans="3:4" s="380" customFormat="1" ht="13.5" customHeight="1">
      <c r="C542" s="381"/>
      <c r="D542" s="381"/>
    </row>
    <row r="543" spans="3:4" s="380" customFormat="1" ht="13.5" customHeight="1">
      <c r="C543" s="381"/>
      <c r="D543" s="381"/>
    </row>
    <row r="544" spans="3:4" s="380" customFormat="1" ht="13.5" customHeight="1">
      <c r="C544" s="381"/>
      <c r="D544" s="381"/>
    </row>
    <row r="545" spans="3:4" s="380" customFormat="1" ht="13.5" customHeight="1">
      <c r="C545" s="381"/>
      <c r="D545" s="381"/>
    </row>
    <row r="546" spans="3:4" s="380" customFormat="1" ht="13.5" customHeight="1">
      <c r="C546" s="381"/>
      <c r="D546" s="381"/>
    </row>
    <row r="547" spans="3:4" s="380" customFormat="1" ht="13.5" customHeight="1">
      <c r="C547" s="381"/>
      <c r="D547" s="381"/>
    </row>
    <row r="548" spans="3:4" s="380" customFormat="1" ht="13.5" customHeight="1">
      <c r="C548" s="381"/>
      <c r="D548" s="381"/>
    </row>
    <row r="549" spans="3:4" s="380" customFormat="1" ht="13.5" customHeight="1">
      <c r="C549" s="381"/>
      <c r="D549" s="381"/>
    </row>
    <row r="550" spans="3:4" s="380" customFormat="1" ht="13.5" customHeight="1">
      <c r="C550" s="381"/>
      <c r="D550" s="381"/>
    </row>
    <row r="551" spans="3:4" s="380" customFormat="1" ht="13.5" customHeight="1">
      <c r="C551" s="381"/>
      <c r="D551" s="381"/>
    </row>
    <row r="552" spans="3:4" s="380" customFormat="1" ht="13.5" customHeight="1">
      <c r="C552" s="381"/>
      <c r="D552" s="381"/>
    </row>
    <row r="553" spans="3:4" s="380" customFormat="1" ht="13.5" customHeight="1">
      <c r="C553" s="381"/>
      <c r="D553" s="381"/>
    </row>
    <row r="554" spans="3:4" s="380" customFormat="1" ht="13.5" customHeight="1">
      <c r="C554" s="381"/>
      <c r="D554" s="381"/>
    </row>
    <row r="555" spans="3:4" s="380" customFormat="1" ht="13.5" customHeight="1">
      <c r="C555" s="381"/>
      <c r="D555" s="381"/>
    </row>
    <row r="556" spans="3:4" s="380" customFormat="1" ht="13.5" customHeight="1">
      <c r="C556" s="381"/>
      <c r="D556" s="381"/>
    </row>
    <row r="557" spans="3:4" s="380" customFormat="1" ht="13.5" customHeight="1">
      <c r="C557" s="381"/>
      <c r="D557" s="381"/>
    </row>
    <row r="558" spans="3:4" s="380" customFormat="1" ht="13.5" customHeight="1">
      <c r="C558" s="381"/>
      <c r="D558" s="381"/>
    </row>
    <row r="559" spans="3:4" s="380" customFormat="1" ht="13.5" customHeight="1">
      <c r="C559" s="381"/>
      <c r="D559" s="381"/>
    </row>
    <row r="560" spans="3:4" s="380" customFormat="1" ht="13.5" customHeight="1">
      <c r="C560" s="381"/>
      <c r="D560" s="381"/>
    </row>
    <row r="561" spans="3:4" s="380" customFormat="1" ht="13.5" customHeight="1">
      <c r="C561" s="381"/>
      <c r="D561" s="381"/>
    </row>
    <row r="562" spans="3:4" s="380" customFormat="1" ht="13.5" customHeight="1">
      <c r="C562" s="381"/>
      <c r="D562" s="381"/>
    </row>
    <row r="563" spans="3:4" s="380" customFormat="1" ht="13.5" customHeight="1">
      <c r="C563" s="381"/>
      <c r="D563" s="381"/>
    </row>
    <row r="564" spans="3:4" s="380" customFormat="1" ht="13.5" customHeight="1">
      <c r="C564" s="381"/>
      <c r="D564" s="381"/>
    </row>
    <row r="565" spans="3:4" s="380" customFormat="1" ht="13.5" customHeight="1">
      <c r="C565" s="381"/>
      <c r="D565" s="381"/>
    </row>
    <row r="566" spans="3:4" s="380" customFormat="1" ht="13.5" customHeight="1">
      <c r="C566" s="381"/>
      <c r="D566" s="381"/>
    </row>
    <row r="567" spans="3:4" s="380" customFormat="1" ht="13.5" customHeight="1">
      <c r="C567" s="381"/>
      <c r="D567" s="381"/>
    </row>
    <row r="568" spans="3:4" s="380" customFormat="1" ht="13.5" customHeight="1">
      <c r="C568" s="381"/>
      <c r="D568" s="381"/>
    </row>
    <row r="569" spans="3:4" s="380" customFormat="1" ht="13.5" customHeight="1">
      <c r="C569" s="381"/>
      <c r="D569" s="381"/>
    </row>
    <row r="570" spans="3:4" s="380" customFormat="1" ht="13.5" customHeight="1">
      <c r="C570" s="381"/>
      <c r="D570" s="381"/>
    </row>
    <row r="571" spans="3:4" s="380" customFormat="1" ht="13.5" customHeight="1">
      <c r="C571" s="381"/>
      <c r="D571" s="381"/>
    </row>
    <row r="572" spans="3:4" s="380" customFormat="1" ht="13.5" customHeight="1">
      <c r="C572" s="381"/>
      <c r="D572" s="381"/>
    </row>
    <row r="573" spans="3:4" s="380" customFormat="1" ht="13.5" customHeight="1">
      <c r="C573" s="381"/>
      <c r="D573" s="381"/>
    </row>
    <row r="574" spans="3:4" s="380" customFormat="1" ht="13.5" customHeight="1">
      <c r="C574" s="381"/>
      <c r="D574" s="381"/>
    </row>
    <row r="575" spans="3:4" s="380" customFormat="1" ht="13.5" customHeight="1">
      <c r="C575" s="381"/>
      <c r="D575" s="381"/>
    </row>
    <row r="576" spans="3:4" s="380" customFormat="1" ht="13.5" customHeight="1">
      <c r="C576" s="381"/>
      <c r="D576" s="381"/>
    </row>
    <row r="577" spans="3:4" s="380" customFormat="1" ht="13.5" customHeight="1">
      <c r="C577" s="381"/>
      <c r="D577" s="381"/>
    </row>
    <row r="578" spans="3:4" s="380" customFormat="1" ht="13.5" customHeight="1">
      <c r="C578" s="381"/>
      <c r="D578" s="381"/>
    </row>
    <row r="579" spans="3:4" s="380" customFormat="1" ht="13.5" customHeight="1">
      <c r="C579" s="381"/>
      <c r="D579" s="381"/>
    </row>
    <row r="580" spans="3:4" s="380" customFormat="1" ht="13.5" customHeight="1">
      <c r="C580" s="381"/>
      <c r="D580" s="381"/>
    </row>
    <row r="581" spans="3:4" s="380" customFormat="1" ht="13.5" customHeight="1">
      <c r="C581" s="381"/>
      <c r="D581" s="381"/>
    </row>
    <row r="582" spans="3:4" s="380" customFormat="1" ht="13.5" customHeight="1">
      <c r="C582" s="381"/>
      <c r="D582" s="381"/>
    </row>
    <row r="583" spans="3:4" s="380" customFormat="1" ht="13.5" customHeight="1">
      <c r="C583" s="381"/>
      <c r="D583" s="381"/>
    </row>
    <row r="584" spans="3:4" s="380" customFormat="1" ht="13.5" customHeight="1">
      <c r="C584" s="381"/>
      <c r="D584" s="381"/>
    </row>
    <row r="585" spans="3:4" s="380" customFormat="1" ht="13.5" customHeight="1">
      <c r="C585" s="381"/>
      <c r="D585" s="381"/>
    </row>
    <row r="586" spans="3:4" s="380" customFormat="1" ht="13.5" customHeight="1">
      <c r="C586" s="381"/>
      <c r="D586" s="381"/>
    </row>
    <row r="587" spans="3:4" s="380" customFormat="1" ht="13.5" customHeight="1">
      <c r="C587" s="381"/>
      <c r="D587" s="381"/>
    </row>
    <row r="588" spans="3:4" s="380" customFormat="1" ht="13.5" customHeight="1">
      <c r="C588" s="381"/>
      <c r="D588" s="381"/>
    </row>
    <row r="589" spans="3:4" s="380" customFormat="1" ht="13.5" customHeight="1">
      <c r="C589" s="381"/>
      <c r="D589" s="381"/>
    </row>
    <row r="590" spans="3:4" s="380" customFormat="1" ht="13.5" customHeight="1">
      <c r="C590" s="381"/>
      <c r="D590" s="381"/>
    </row>
    <row r="591" spans="3:4" s="380" customFormat="1" ht="13.5" customHeight="1">
      <c r="C591" s="381"/>
      <c r="D591" s="381"/>
    </row>
    <row r="592" spans="3:4" s="380" customFormat="1" ht="13.5" customHeight="1">
      <c r="C592" s="381"/>
      <c r="D592" s="381"/>
    </row>
    <row r="593" spans="3:4" s="380" customFormat="1" ht="13.5" customHeight="1">
      <c r="C593" s="381"/>
      <c r="D593" s="381"/>
    </row>
    <row r="594" spans="3:4" s="380" customFormat="1" ht="13.5" customHeight="1">
      <c r="C594" s="381"/>
      <c r="D594" s="381"/>
    </row>
    <row r="595" spans="3:4" s="380" customFormat="1" ht="13.5" customHeight="1">
      <c r="C595" s="381"/>
      <c r="D595" s="381"/>
    </row>
    <row r="596" spans="3:4" s="380" customFormat="1" ht="13.5" customHeight="1">
      <c r="C596" s="381"/>
      <c r="D596" s="381"/>
    </row>
    <row r="597" spans="3:4" s="380" customFormat="1" ht="13.5" customHeight="1">
      <c r="C597" s="381"/>
      <c r="D597" s="381"/>
    </row>
    <row r="598" spans="3:4" s="380" customFormat="1" ht="13.5" customHeight="1">
      <c r="C598" s="381"/>
      <c r="D598" s="381"/>
    </row>
    <row r="599" spans="3:4" s="380" customFormat="1" ht="13.5" customHeight="1">
      <c r="C599" s="381"/>
      <c r="D599" s="381"/>
    </row>
    <row r="600" spans="3:4" s="380" customFormat="1" ht="13.5" customHeight="1">
      <c r="C600" s="381"/>
      <c r="D600" s="381"/>
    </row>
    <row r="601" spans="3:4" s="380" customFormat="1" ht="13.5" customHeight="1">
      <c r="C601" s="381"/>
      <c r="D601" s="381"/>
    </row>
    <row r="602" spans="3:4" s="380" customFormat="1" ht="13.5" customHeight="1">
      <c r="C602" s="381"/>
      <c r="D602" s="381"/>
    </row>
    <row r="603" spans="3:4" s="380" customFormat="1" ht="13.5" customHeight="1">
      <c r="C603" s="381"/>
      <c r="D603" s="381"/>
    </row>
    <row r="604" spans="3:4" s="380" customFormat="1" ht="13.5" customHeight="1">
      <c r="C604" s="381"/>
      <c r="D604" s="381"/>
    </row>
    <row r="605" spans="3:4" s="380" customFormat="1" ht="13.5" customHeight="1">
      <c r="C605" s="381"/>
      <c r="D605" s="381"/>
    </row>
    <row r="606" spans="3:4" s="380" customFormat="1" ht="13.5" customHeight="1">
      <c r="C606" s="381"/>
      <c r="D606" s="381"/>
    </row>
    <row r="607" spans="3:4" s="380" customFormat="1" ht="13.5" customHeight="1">
      <c r="C607" s="381"/>
      <c r="D607" s="381"/>
    </row>
    <row r="608" spans="3:4" s="380" customFormat="1" ht="13.5" customHeight="1">
      <c r="C608" s="381"/>
      <c r="D608" s="381"/>
    </row>
    <row r="609" spans="3:4" s="380" customFormat="1" ht="13.5" customHeight="1">
      <c r="C609" s="381"/>
      <c r="D609" s="381"/>
    </row>
    <row r="610" spans="3:4" s="380" customFormat="1" ht="13.5" customHeight="1">
      <c r="C610" s="381"/>
      <c r="D610" s="381"/>
    </row>
    <row r="611" spans="3:4" s="380" customFormat="1" ht="13.5" customHeight="1">
      <c r="C611" s="381"/>
      <c r="D611" s="381"/>
    </row>
    <row r="612" spans="3:4" s="380" customFormat="1" ht="13.5" customHeight="1">
      <c r="C612" s="381"/>
      <c r="D612" s="381"/>
    </row>
    <row r="613" spans="3:4" s="380" customFormat="1" ht="13.5" customHeight="1">
      <c r="C613" s="381"/>
      <c r="D613" s="381"/>
    </row>
    <row r="614" spans="3:4" s="380" customFormat="1" ht="13.5" customHeight="1">
      <c r="C614" s="381"/>
      <c r="D614" s="381"/>
    </row>
    <row r="615" spans="3:4" s="380" customFormat="1" ht="13.5" customHeight="1">
      <c r="C615" s="381"/>
      <c r="D615" s="381"/>
    </row>
    <row r="616" spans="3:4" s="380" customFormat="1" ht="13.5" customHeight="1">
      <c r="C616" s="381"/>
      <c r="D616" s="381"/>
    </row>
    <row r="617" spans="3:4" s="380" customFormat="1" ht="13.5" customHeight="1">
      <c r="C617" s="381"/>
      <c r="D617" s="381"/>
    </row>
    <row r="618" spans="3:4" s="380" customFormat="1" ht="13.5" customHeight="1">
      <c r="C618" s="381"/>
      <c r="D618" s="381"/>
    </row>
    <row r="619" spans="3:4" s="380" customFormat="1" ht="13.5" customHeight="1">
      <c r="C619" s="381"/>
      <c r="D619" s="381"/>
    </row>
    <row r="620" spans="3:4" s="380" customFormat="1" ht="13.5" customHeight="1">
      <c r="C620" s="381"/>
      <c r="D620" s="381"/>
    </row>
    <row r="621" spans="3:4" s="380" customFormat="1" ht="13.5" customHeight="1">
      <c r="C621" s="381"/>
      <c r="D621" s="381"/>
    </row>
    <row r="622" spans="3:4" s="380" customFormat="1" ht="13.5" customHeight="1">
      <c r="C622" s="381"/>
      <c r="D622" s="381"/>
    </row>
    <row r="623" spans="3:4" s="380" customFormat="1" ht="13.5" customHeight="1">
      <c r="C623" s="381"/>
      <c r="D623" s="381"/>
    </row>
    <row r="624" spans="3:4" s="380" customFormat="1" ht="13.5" customHeight="1">
      <c r="C624" s="381"/>
      <c r="D624" s="381"/>
    </row>
    <row r="625" spans="3:4" s="380" customFormat="1" ht="13.5" customHeight="1">
      <c r="C625" s="381"/>
      <c r="D625" s="381"/>
    </row>
    <row r="626" spans="3:4" s="380" customFormat="1" ht="13.5" customHeight="1">
      <c r="C626" s="381"/>
      <c r="D626" s="381"/>
    </row>
    <row r="627" spans="3:4" s="380" customFormat="1" ht="13.5" customHeight="1">
      <c r="C627" s="381"/>
      <c r="D627" s="381"/>
    </row>
    <row r="628" spans="3:4" s="380" customFormat="1" ht="13.5" customHeight="1">
      <c r="C628" s="381"/>
      <c r="D628" s="381"/>
    </row>
    <row r="629" spans="3:4" s="380" customFormat="1" ht="13.5" customHeight="1">
      <c r="C629" s="381"/>
      <c r="D629" s="381"/>
    </row>
    <row r="630" spans="3:4" s="380" customFormat="1" ht="13.5" customHeight="1">
      <c r="C630" s="381"/>
      <c r="D630" s="381"/>
    </row>
    <row r="631" spans="3:4" s="380" customFormat="1" ht="13.5" customHeight="1">
      <c r="C631" s="381"/>
      <c r="D631" s="381"/>
    </row>
    <row r="632" spans="3:4" s="380" customFormat="1" ht="13.5" customHeight="1">
      <c r="C632" s="381"/>
      <c r="D632" s="381"/>
    </row>
    <row r="633" spans="3:4" s="380" customFormat="1" ht="13.5" customHeight="1">
      <c r="C633" s="381"/>
      <c r="D633" s="381"/>
    </row>
    <row r="634" spans="3:4" s="380" customFormat="1" ht="13.5" customHeight="1">
      <c r="C634" s="381"/>
      <c r="D634" s="381"/>
    </row>
    <row r="635" spans="3:4" s="380" customFormat="1" ht="13.5" customHeight="1">
      <c r="C635" s="381"/>
      <c r="D635" s="381"/>
    </row>
    <row r="636" spans="3:4" s="380" customFormat="1" ht="13.5" customHeight="1">
      <c r="C636" s="381"/>
      <c r="D636" s="381"/>
    </row>
    <row r="637" spans="3:4" s="380" customFormat="1" ht="13.5" customHeight="1">
      <c r="C637" s="381"/>
      <c r="D637" s="381"/>
    </row>
    <row r="638" spans="3:4" s="380" customFormat="1" ht="13.5" customHeight="1">
      <c r="C638" s="381"/>
      <c r="D638" s="381"/>
    </row>
    <row r="639" spans="3:4" s="380" customFormat="1" ht="13.5" customHeight="1">
      <c r="C639" s="381"/>
      <c r="D639" s="381"/>
    </row>
    <row r="640" spans="3:4" s="380" customFormat="1" ht="13.5" customHeight="1">
      <c r="C640" s="381"/>
      <c r="D640" s="381"/>
    </row>
    <row r="641" spans="3:4" s="380" customFormat="1" ht="13.5" customHeight="1">
      <c r="C641" s="381"/>
      <c r="D641" s="381"/>
    </row>
    <row r="642" spans="3:4" s="380" customFormat="1" ht="13.5" customHeight="1">
      <c r="C642" s="381"/>
      <c r="D642" s="381"/>
    </row>
    <row r="643" spans="3:4" s="380" customFormat="1" ht="13.5" customHeight="1">
      <c r="C643" s="381"/>
      <c r="D643" s="381"/>
    </row>
    <row r="644" spans="3:4" s="380" customFormat="1" ht="13.5" customHeight="1">
      <c r="C644" s="381"/>
      <c r="D644" s="381"/>
    </row>
    <row r="645" spans="3:4" s="380" customFormat="1" ht="13.5" customHeight="1">
      <c r="C645" s="381"/>
      <c r="D645" s="381"/>
    </row>
    <row r="646" spans="3:4" s="380" customFormat="1" ht="13.5" customHeight="1">
      <c r="C646" s="381"/>
      <c r="D646" s="381"/>
    </row>
    <row r="647" spans="3:4" s="380" customFormat="1" ht="13.5" customHeight="1">
      <c r="C647" s="381"/>
      <c r="D647" s="381"/>
    </row>
    <row r="648" spans="3:4" s="380" customFormat="1" ht="13.5" customHeight="1">
      <c r="C648" s="381"/>
      <c r="D648" s="381"/>
    </row>
    <row r="649" spans="3:4" s="380" customFormat="1" ht="13.5" customHeight="1">
      <c r="C649" s="381"/>
      <c r="D649" s="381"/>
    </row>
    <row r="650" spans="3:4" s="380" customFormat="1" ht="13.5" customHeight="1">
      <c r="C650" s="381"/>
      <c r="D650" s="381"/>
    </row>
    <row r="651" spans="3:4" s="380" customFormat="1" ht="13.5" customHeight="1">
      <c r="C651" s="381"/>
      <c r="D651" s="381"/>
    </row>
    <row r="652" spans="3:4" s="380" customFormat="1" ht="13.5" customHeight="1">
      <c r="C652" s="381"/>
      <c r="D652" s="381"/>
    </row>
    <row r="653" spans="3:4" s="380" customFormat="1" ht="13.5" customHeight="1">
      <c r="C653" s="381"/>
      <c r="D653" s="381"/>
    </row>
    <row r="654" spans="3:4" s="380" customFormat="1" ht="13.5" customHeight="1">
      <c r="C654" s="381"/>
      <c r="D654" s="381"/>
    </row>
    <row r="655" spans="3:4" s="380" customFormat="1" ht="13.5" customHeight="1">
      <c r="C655" s="381"/>
      <c r="D655" s="381"/>
    </row>
    <row r="656" spans="3:4" s="380" customFormat="1" ht="13.5" customHeight="1">
      <c r="C656" s="381"/>
      <c r="D656" s="381"/>
    </row>
    <row r="657" spans="3:4" s="380" customFormat="1" ht="13.5" customHeight="1">
      <c r="C657" s="381"/>
      <c r="D657" s="381"/>
    </row>
    <row r="658" spans="3:4" s="380" customFormat="1" ht="13.5" customHeight="1">
      <c r="C658" s="381"/>
      <c r="D658" s="381"/>
    </row>
    <row r="659" spans="3:4" s="380" customFormat="1" ht="13.5" customHeight="1">
      <c r="C659" s="381"/>
      <c r="D659" s="381"/>
    </row>
    <row r="660" spans="3:4" s="380" customFormat="1" ht="13.5" customHeight="1">
      <c r="C660" s="381"/>
      <c r="D660" s="381"/>
    </row>
    <row r="661" spans="3:4" s="380" customFormat="1" ht="13.5" customHeight="1">
      <c r="C661" s="381"/>
      <c r="D661" s="381"/>
    </row>
    <row r="662" spans="3:4" s="380" customFormat="1" ht="13.5" customHeight="1">
      <c r="C662" s="381"/>
      <c r="D662" s="381"/>
    </row>
    <row r="663" spans="3:4" s="380" customFormat="1" ht="13.5" customHeight="1">
      <c r="C663" s="381"/>
      <c r="D663" s="381"/>
    </row>
    <row r="664" spans="3:4" s="380" customFormat="1" ht="13.5" customHeight="1">
      <c r="C664" s="381"/>
      <c r="D664" s="381"/>
    </row>
    <row r="665" spans="3:4" s="380" customFormat="1" ht="13.5" customHeight="1">
      <c r="C665" s="381"/>
      <c r="D665" s="381"/>
    </row>
    <row r="666" spans="3:4" s="380" customFormat="1" ht="13.5" customHeight="1">
      <c r="C666" s="381"/>
      <c r="D666" s="381"/>
    </row>
    <row r="667" spans="3:4" s="380" customFormat="1" ht="13.5" customHeight="1">
      <c r="C667" s="381"/>
      <c r="D667" s="381"/>
    </row>
    <row r="668" spans="3:4" s="380" customFormat="1" ht="13.5" customHeight="1">
      <c r="C668" s="381"/>
      <c r="D668" s="381"/>
    </row>
    <row r="669" spans="3:4" s="380" customFormat="1" ht="13.5" customHeight="1">
      <c r="C669" s="381"/>
      <c r="D669" s="381"/>
    </row>
    <row r="670" spans="3:4" s="380" customFormat="1" ht="13.5" customHeight="1">
      <c r="C670" s="381"/>
      <c r="D670" s="381"/>
    </row>
    <row r="671" spans="3:4" s="380" customFormat="1" ht="13.5" customHeight="1">
      <c r="C671" s="381"/>
      <c r="D671" s="381"/>
    </row>
    <row r="672" spans="3:4" s="380" customFormat="1" ht="13.5" customHeight="1">
      <c r="C672" s="381"/>
      <c r="D672" s="381"/>
    </row>
    <row r="673" spans="3:4" s="380" customFormat="1" ht="13.5" customHeight="1">
      <c r="C673" s="381"/>
      <c r="D673" s="381"/>
    </row>
    <row r="674" spans="3:4" s="380" customFormat="1" ht="13.5" customHeight="1">
      <c r="C674" s="381"/>
      <c r="D674" s="381"/>
    </row>
    <row r="675" spans="3:4" s="380" customFormat="1" ht="13.5" customHeight="1">
      <c r="C675" s="381"/>
      <c r="D675" s="381"/>
    </row>
    <row r="676" spans="3:4" s="380" customFormat="1" ht="13.5" customHeight="1">
      <c r="C676" s="381"/>
      <c r="D676" s="381"/>
    </row>
    <row r="677" spans="3:4" s="380" customFormat="1" ht="13.5" customHeight="1">
      <c r="C677" s="381"/>
      <c r="D677" s="381"/>
    </row>
    <row r="678" spans="3:4" s="380" customFormat="1" ht="13.5" customHeight="1">
      <c r="C678" s="381"/>
      <c r="D678" s="381"/>
    </row>
    <row r="679" spans="3:4" s="380" customFormat="1" ht="13.5" customHeight="1">
      <c r="C679" s="381"/>
      <c r="D679" s="381"/>
    </row>
    <row r="680" spans="3:4" s="380" customFormat="1" ht="13.5" customHeight="1">
      <c r="C680" s="381"/>
      <c r="D680" s="381"/>
    </row>
    <row r="681" spans="3:4" s="380" customFormat="1" ht="13.5" customHeight="1">
      <c r="C681" s="381"/>
      <c r="D681" s="381"/>
    </row>
    <row r="682" spans="3:4" s="380" customFormat="1" ht="13.5" customHeight="1">
      <c r="C682" s="381"/>
      <c r="D682" s="381"/>
    </row>
    <row r="683" spans="3:4" s="380" customFormat="1" ht="13.5" customHeight="1">
      <c r="C683" s="381"/>
      <c r="D683" s="381"/>
    </row>
    <row r="684" spans="3:4" s="380" customFormat="1" ht="13.5" customHeight="1">
      <c r="C684" s="381"/>
      <c r="D684" s="381"/>
    </row>
    <row r="685" spans="3:4" s="380" customFormat="1" ht="13.5" customHeight="1">
      <c r="C685" s="381"/>
      <c r="D685" s="381"/>
    </row>
    <row r="686" spans="3:4" s="380" customFormat="1" ht="13.5" customHeight="1">
      <c r="C686" s="381"/>
      <c r="D686" s="381"/>
    </row>
    <row r="687" spans="3:4" s="380" customFormat="1" ht="13.5" customHeight="1">
      <c r="C687" s="381"/>
      <c r="D687" s="381"/>
    </row>
    <row r="688" spans="3:4" s="380" customFormat="1" ht="13.5" customHeight="1">
      <c r="C688" s="381"/>
      <c r="D688" s="381"/>
    </row>
    <row r="689" spans="3:4" s="380" customFormat="1" ht="13.5" customHeight="1">
      <c r="C689" s="381"/>
      <c r="D689" s="381"/>
    </row>
    <row r="690" spans="3:4" s="380" customFormat="1" ht="13.5" customHeight="1">
      <c r="C690" s="381"/>
      <c r="D690" s="381"/>
    </row>
    <row r="691" spans="3:4" s="380" customFormat="1" ht="13.5" customHeight="1">
      <c r="C691" s="381"/>
      <c r="D691" s="381"/>
    </row>
    <row r="692" spans="3:4" s="380" customFormat="1" ht="13.5" customHeight="1">
      <c r="C692" s="381"/>
      <c r="D692" s="381"/>
    </row>
    <row r="693" spans="3:4" s="380" customFormat="1" ht="13.5" customHeight="1">
      <c r="C693" s="381"/>
      <c r="D693" s="381"/>
    </row>
    <row r="694" spans="3:4" s="380" customFormat="1" ht="13.5" customHeight="1">
      <c r="C694" s="381"/>
      <c r="D694" s="381"/>
    </row>
    <row r="695" spans="3:4" s="380" customFormat="1" ht="13.5" customHeight="1">
      <c r="C695" s="381"/>
      <c r="D695" s="381"/>
    </row>
    <row r="696" spans="3:4" s="380" customFormat="1" ht="13.5" customHeight="1">
      <c r="C696" s="381"/>
      <c r="D696" s="381"/>
    </row>
    <row r="697" spans="3:4" s="380" customFormat="1" ht="13.5" customHeight="1">
      <c r="C697" s="381"/>
      <c r="D697" s="381"/>
    </row>
    <row r="698" spans="3:4" s="380" customFormat="1" ht="13.5" customHeight="1">
      <c r="C698" s="381"/>
      <c r="D698" s="381"/>
    </row>
    <row r="699" spans="3:4" s="380" customFormat="1" ht="13.5" customHeight="1">
      <c r="C699" s="381"/>
      <c r="D699" s="381"/>
    </row>
    <row r="700" spans="3:4" s="380" customFormat="1" ht="13.5" customHeight="1">
      <c r="C700" s="381"/>
      <c r="D700" s="381"/>
    </row>
    <row r="701" spans="3:4" s="380" customFormat="1" ht="13.5" customHeight="1">
      <c r="C701" s="381"/>
      <c r="D701" s="381"/>
    </row>
    <row r="702" spans="3:4" s="380" customFormat="1" ht="13.5" customHeight="1">
      <c r="C702" s="381"/>
      <c r="D702" s="381"/>
    </row>
    <row r="703" spans="3:4" s="380" customFormat="1" ht="13.5" customHeight="1">
      <c r="C703" s="381"/>
      <c r="D703" s="381"/>
    </row>
    <row r="704" spans="3:4" s="380" customFormat="1" ht="13.5" customHeight="1">
      <c r="C704" s="381"/>
      <c r="D704" s="381"/>
    </row>
    <row r="705" spans="3:4" s="380" customFormat="1" ht="13.5" customHeight="1">
      <c r="C705" s="381"/>
      <c r="D705" s="381"/>
    </row>
    <row r="706" spans="3:4" s="380" customFormat="1" ht="13.5" customHeight="1">
      <c r="C706" s="381"/>
      <c r="D706" s="381"/>
    </row>
    <row r="707" spans="3:4" s="380" customFormat="1" ht="13.5" customHeight="1">
      <c r="C707" s="381"/>
      <c r="D707" s="381"/>
    </row>
    <row r="708" spans="3:4" s="380" customFormat="1" ht="13.5" customHeight="1">
      <c r="C708" s="381"/>
      <c r="D708" s="381"/>
    </row>
    <row r="709" spans="3:4" s="380" customFormat="1" ht="13.5" customHeight="1">
      <c r="C709" s="381"/>
      <c r="D709" s="381"/>
    </row>
    <row r="710" spans="3:4" s="380" customFormat="1" ht="13.5" customHeight="1">
      <c r="C710" s="381"/>
      <c r="D710" s="381"/>
    </row>
    <row r="711" spans="3:4" s="380" customFormat="1" ht="13.5" customHeight="1">
      <c r="C711" s="381"/>
      <c r="D711" s="381"/>
    </row>
    <row r="712" spans="3:4" s="380" customFormat="1" ht="13.5" customHeight="1">
      <c r="C712" s="381"/>
      <c r="D712" s="381"/>
    </row>
    <row r="713" spans="3:4" s="380" customFormat="1" ht="13.5" customHeight="1">
      <c r="C713" s="381"/>
      <c r="D713" s="381"/>
    </row>
    <row r="714" spans="3:4" s="380" customFormat="1" ht="13.5" customHeight="1">
      <c r="C714" s="381"/>
      <c r="D714" s="381"/>
    </row>
    <row r="715" spans="3:4" s="380" customFormat="1" ht="13.5" customHeight="1">
      <c r="C715" s="381"/>
      <c r="D715" s="381"/>
    </row>
    <row r="716" spans="3:4" s="380" customFormat="1" ht="13.5" customHeight="1">
      <c r="C716" s="381"/>
      <c r="D716" s="381"/>
    </row>
    <row r="717" spans="3:4" s="380" customFormat="1" ht="13.5" customHeight="1">
      <c r="C717" s="381"/>
      <c r="D717" s="381"/>
    </row>
    <row r="718" spans="3:4" s="380" customFormat="1" ht="13.5" customHeight="1">
      <c r="C718" s="381"/>
      <c r="D718" s="381"/>
    </row>
    <row r="719" spans="3:4" s="380" customFormat="1" ht="13.5" customHeight="1">
      <c r="C719" s="381"/>
      <c r="D719" s="381"/>
    </row>
    <row r="720" spans="3:4" s="380" customFormat="1" ht="13.5" customHeight="1">
      <c r="C720" s="381"/>
      <c r="D720" s="381"/>
    </row>
    <row r="721" spans="3:4" s="380" customFormat="1" ht="13.5" customHeight="1">
      <c r="C721" s="381"/>
      <c r="D721" s="381"/>
    </row>
    <row r="722" spans="3:4" s="380" customFormat="1" ht="13.5" customHeight="1">
      <c r="C722" s="381"/>
      <c r="D722" s="381"/>
    </row>
    <row r="723" spans="3:4" s="380" customFormat="1" ht="13.5" customHeight="1">
      <c r="C723" s="381"/>
      <c r="D723" s="381"/>
    </row>
    <row r="724" spans="3:4" s="380" customFormat="1" ht="13.5" customHeight="1">
      <c r="C724" s="381"/>
      <c r="D724" s="381"/>
    </row>
    <row r="725" spans="3:4" s="380" customFormat="1" ht="13.5" customHeight="1">
      <c r="C725" s="381"/>
      <c r="D725" s="381"/>
    </row>
    <row r="726" spans="3:4" s="380" customFormat="1" ht="13.5" customHeight="1">
      <c r="C726" s="381"/>
      <c r="D726" s="381"/>
    </row>
    <row r="727" spans="3:4" s="380" customFormat="1" ht="13.5" customHeight="1">
      <c r="C727" s="381"/>
      <c r="D727" s="381"/>
    </row>
    <row r="728" spans="3:4" s="380" customFormat="1" ht="13.5" customHeight="1">
      <c r="C728" s="381"/>
      <c r="D728" s="381"/>
    </row>
    <row r="729" spans="3:4" s="380" customFormat="1" ht="13.5" customHeight="1">
      <c r="C729" s="381"/>
      <c r="D729" s="381"/>
    </row>
    <row r="730" spans="3:4" s="380" customFormat="1" ht="13.5" customHeight="1">
      <c r="C730" s="381"/>
      <c r="D730" s="381"/>
    </row>
    <row r="731" spans="3:4" s="380" customFormat="1" ht="13.5" customHeight="1">
      <c r="C731" s="381"/>
      <c r="D731" s="381"/>
    </row>
    <row r="732" spans="3:4" s="380" customFormat="1" ht="13.5" customHeight="1">
      <c r="C732" s="381"/>
      <c r="D732" s="381"/>
    </row>
    <row r="733" spans="3:4" s="380" customFormat="1" ht="13.5" customHeight="1">
      <c r="C733" s="381"/>
      <c r="D733" s="381"/>
    </row>
    <row r="734" spans="3:4" s="380" customFormat="1" ht="13.5" customHeight="1">
      <c r="C734" s="381"/>
      <c r="D734" s="381"/>
    </row>
    <row r="735" spans="3:4" s="380" customFormat="1" ht="13.5" customHeight="1">
      <c r="C735" s="381"/>
      <c r="D735" s="381"/>
    </row>
    <row r="736" spans="3:4" s="380" customFormat="1" ht="13.5" customHeight="1">
      <c r="C736" s="381"/>
      <c r="D736" s="381"/>
    </row>
    <row r="737" spans="3:4" s="380" customFormat="1" ht="13.5" customHeight="1">
      <c r="C737" s="381"/>
      <c r="D737" s="381"/>
    </row>
    <row r="738" spans="3:4" s="380" customFormat="1" ht="13.5" customHeight="1">
      <c r="C738" s="381"/>
      <c r="D738" s="381"/>
    </row>
    <row r="739" spans="3:4" s="380" customFormat="1" ht="13.5" customHeight="1">
      <c r="C739" s="381"/>
      <c r="D739" s="381"/>
    </row>
    <row r="740" spans="3:4" s="380" customFormat="1" ht="13.5" customHeight="1">
      <c r="C740" s="381"/>
      <c r="D740" s="381"/>
    </row>
    <row r="741" spans="3:4" s="380" customFormat="1" ht="13.5" customHeight="1">
      <c r="C741" s="381"/>
      <c r="D741" s="381"/>
    </row>
    <row r="742" spans="3:4" s="380" customFormat="1" ht="13.5" customHeight="1">
      <c r="C742" s="381"/>
      <c r="D742" s="381"/>
    </row>
    <row r="743" spans="3:4" s="380" customFormat="1" ht="13.5" customHeight="1">
      <c r="C743" s="381"/>
      <c r="D743" s="381"/>
    </row>
    <row r="744" spans="3:4" s="380" customFormat="1" ht="13.5" customHeight="1">
      <c r="C744" s="381"/>
      <c r="D744" s="381"/>
    </row>
    <row r="745" spans="3:4" s="380" customFormat="1" ht="13.5" customHeight="1">
      <c r="C745" s="381"/>
      <c r="D745" s="381"/>
    </row>
    <row r="746" spans="3:4" s="380" customFormat="1" ht="13.5" customHeight="1">
      <c r="C746" s="381"/>
      <c r="D746" s="381"/>
    </row>
    <row r="747" spans="3:4" s="380" customFormat="1" ht="13.5" customHeight="1">
      <c r="C747" s="381"/>
      <c r="D747" s="381"/>
    </row>
    <row r="748" spans="3:4" s="380" customFormat="1" ht="13.5" customHeight="1">
      <c r="C748" s="381"/>
      <c r="D748" s="381"/>
    </row>
    <row r="749" spans="3:4" s="380" customFormat="1" ht="13.5" customHeight="1">
      <c r="C749" s="381"/>
      <c r="D749" s="381"/>
    </row>
    <row r="750" spans="3:4" s="380" customFormat="1" ht="13.5" customHeight="1">
      <c r="C750" s="381"/>
      <c r="D750" s="381"/>
    </row>
    <row r="751" spans="3:4" s="380" customFormat="1" ht="13.5" customHeight="1">
      <c r="C751" s="381"/>
      <c r="D751" s="381"/>
    </row>
    <row r="752" spans="3:4" s="380" customFormat="1" ht="13.5" customHeight="1">
      <c r="C752" s="381"/>
      <c r="D752" s="381"/>
    </row>
    <row r="753" spans="3:4" s="380" customFormat="1" ht="13.5" customHeight="1">
      <c r="C753" s="381"/>
      <c r="D753" s="381"/>
    </row>
    <row r="754" spans="3:4" s="380" customFormat="1" ht="13.5" customHeight="1">
      <c r="C754" s="381"/>
      <c r="D754" s="381"/>
    </row>
    <row r="755" spans="3:4" s="380" customFormat="1" ht="13.5" customHeight="1">
      <c r="C755" s="381"/>
      <c r="D755" s="381"/>
    </row>
    <row r="756" spans="3:4" s="380" customFormat="1" ht="13.5" customHeight="1">
      <c r="C756" s="381"/>
      <c r="D756" s="381"/>
    </row>
    <row r="757" spans="3:4" s="380" customFormat="1" ht="13.5" customHeight="1">
      <c r="C757" s="381"/>
      <c r="D757" s="381"/>
    </row>
    <row r="758" spans="3:4" s="380" customFormat="1" ht="13.5" customHeight="1">
      <c r="C758" s="381"/>
      <c r="D758" s="381"/>
    </row>
    <row r="759" spans="3:4" s="380" customFormat="1" ht="13.5" customHeight="1">
      <c r="C759" s="381"/>
      <c r="D759" s="381"/>
    </row>
    <row r="760" spans="3:4" s="380" customFormat="1" ht="13.5" customHeight="1">
      <c r="C760" s="381"/>
      <c r="D760" s="381"/>
    </row>
    <row r="761" spans="3:4" s="380" customFormat="1" ht="13.5" customHeight="1">
      <c r="C761" s="381"/>
      <c r="D761" s="381"/>
    </row>
    <row r="762" spans="3:4" s="380" customFormat="1" ht="13.5" customHeight="1">
      <c r="C762" s="381"/>
      <c r="D762" s="381"/>
    </row>
    <row r="763" spans="3:4" s="380" customFormat="1" ht="13.5" customHeight="1">
      <c r="C763" s="381"/>
      <c r="D763" s="381"/>
    </row>
    <row r="764" spans="3:4" s="380" customFormat="1" ht="13.5" customHeight="1">
      <c r="C764" s="381"/>
      <c r="D764" s="381"/>
    </row>
    <row r="765" spans="3:4" s="380" customFormat="1" ht="13.5" customHeight="1">
      <c r="C765" s="381"/>
      <c r="D765" s="381"/>
    </row>
    <row r="766" spans="3:4" s="380" customFormat="1" ht="13.5" customHeight="1">
      <c r="C766" s="381"/>
      <c r="D766" s="381"/>
    </row>
    <row r="767" spans="3:4" s="380" customFormat="1" ht="13.5" customHeight="1">
      <c r="C767" s="381"/>
      <c r="D767" s="381"/>
    </row>
    <row r="768" spans="3:4" s="380" customFormat="1" ht="13.5" customHeight="1">
      <c r="C768" s="381"/>
      <c r="D768" s="381"/>
    </row>
    <row r="769" spans="3:4" s="380" customFormat="1" ht="13.5" customHeight="1">
      <c r="C769" s="381"/>
      <c r="D769" s="381"/>
    </row>
    <row r="770" spans="3:4" s="380" customFormat="1" ht="13.5" customHeight="1">
      <c r="C770" s="381"/>
      <c r="D770" s="381"/>
    </row>
    <row r="771" spans="3:4" s="380" customFormat="1" ht="13.5" customHeight="1">
      <c r="C771" s="381"/>
      <c r="D771" s="381"/>
    </row>
    <row r="772" spans="3:4" s="380" customFormat="1" ht="13.5" customHeight="1">
      <c r="C772" s="381"/>
      <c r="D772" s="381"/>
    </row>
    <row r="773" spans="3:4" s="380" customFormat="1" ht="13.5" customHeight="1">
      <c r="C773" s="381"/>
      <c r="D773" s="381"/>
    </row>
    <row r="774" spans="3:4" s="380" customFormat="1" ht="13.5" customHeight="1">
      <c r="C774" s="381"/>
      <c r="D774" s="381"/>
    </row>
    <row r="775" spans="3:4" s="380" customFormat="1" ht="13.5" customHeight="1">
      <c r="C775" s="381"/>
      <c r="D775" s="381"/>
    </row>
    <row r="776" spans="3:4" s="380" customFormat="1" ht="13.5" customHeight="1">
      <c r="C776" s="381"/>
      <c r="D776" s="381"/>
    </row>
    <row r="777" spans="3:4" s="380" customFormat="1" ht="13.5" customHeight="1">
      <c r="C777" s="381"/>
      <c r="D777" s="381"/>
    </row>
    <row r="778" spans="3:4" s="380" customFormat="1" ht="13.5" customHeight="1">
      <c r="C778" s="381"/>
      <c r="D778" s="381"/>
    </row>
    <row r="779" spans="3:4" s="380" customFormat="1" ht="13.5" customHeight="1">
      <c r="C779" s="381"/>
      <c r="D779" s="381"/>
    </row>
    <row r="780" spans="3:4" s="380" customFormat="1" ht="13.5" customHeight="1">
      <c r="C780" s="381"/>
      <c r="D780" s="381"/>
    </row>
    <row r="781" spans="3:4" s="380" customFormat="1" ht="13.5" customHeight="1">
      <c r="C781" s="381"/>
      <c r="D781" s="381"/>
    </row>
    <row r="782" spans="3:4" s="380" customFormat="1" ht="13.5" customHeight="1">
      <c r="C782" s="381"/>
      <c r="D782" s="381"/>
    </row>
    <row r="783" spans="3:4" s="380" customFormat="1" ht="13.5" customHeight="1">
      <c r="C783" s="381"/>
      <c r="D783" s="381"/>
    </row>
    <row r="784" spans="3:4" s="380" customFormat="1" ht="13.5" customHeight="1">
      <c r="C784" s="381"/>
      <c r="D784" s="381"/>
    </row>
    <row r="785" spans="3:4" s="380" customFormat="1" ht="13.5" customHeight="1">
      <c r="C785" s="381"/>
      <c r="D785" s="381"/>
    </row>
    <row r="786" spans="3:4" s="380" customFormat="1" ht="13.5" customHeight="1">
      <c r="C786" s="381"/>
      <c r="D786" s="381"/>
    </row>
    <row r="787" spans="3:4" s="380" customFormat="1" ht="13.5" customHeight="1">
      <c r="C787" s="381"/>
      <c r="D787" s="381"/>
    </row>
    <row r="788" spans="3:4" s="380" customFormat="1" ht="13.5" customHeight="1">
      <c r="C788" s="381"/>
      <c r="D788" s="381"/>
    </row>
    <row r="789" spans="3:4" s="380" customFormat="1" ht="13.5" customHeight="1">
      <c r="C789" s="381"/>
      <c r="D789" s="381"/>
    </row>
    <row r="790" spans="3:4" s="380" customFormat="1" ht="13.5" customHeight="1">
      <c r="C790" s="381"/>
      <c r="D790" s="381"/>
    </row>
    <row r="791" spans="3:4" s="380" customFormat="1" ht="13.5" customHeight="1">
      <c r="C791" s="381"/>
      <c r="D791" s="381"/>
    </row>
    <row r="792" spans="3:4" s="380" customFormat="1" ht="13.5" customHeight="1">
      <c r="C792" s="381"/>
      <c r="D792" s="381"/>
    </row>
    <row r="793" spans="3:4" s="380" customFormat="1" ht="13.5" customHeight="1">
      <c r="C793" s="381"/>
      <c r="D793" s="381"/>
    </row>
    <row r="794" spans="3:4" s="380" customFormat="1" ht="13.5" customHeight="1">
      <c r="C794" s="381"/>
      <c r="D794" s="381"/>
    </row>
    <row r="795" spans="3:4" s="380" customFormat="1" ht="13.5" customHeight="1">
      <c r="C795" s="381"/>
      <c r="D795" s="381"/>
    </row>
    <row r="796" spans="3:4" s="380" customFormat="1" ht="13.5" customHeight="1">
      <c r="C796" s="381"/>
      <c r="D796" s="381"/>
    </row>
    <row r="797" spans="3:4" s="380" customFormat="1" ht="13.5" customHeight="1">
      <c r="C797" s="381"/>
      <c r="D797" s="381"/>
    </row>
    <row r="798" spans="3:4" s="380" customFormat="1" ht="13.5" customHeight="1">
      <c r="C798" s="381"/>
      <c r="D798" s="381"/>
    </row>
    <row r="799" spans="3:4" s="380" customFormat="1" ht="13.5" customHeight="1">
      <c r="C799" s="381"/>
      <c r="D799" s="381"/>
    </row>
    <row r="800" spans="3:4" s="380" customFormat="1" ht="13.5" customHeight="1">
      <c r="C800" s="381"/>
      <c r="D800" s="381"/>
    </row>
    <row r="801" spans="3:4" s="380" customFormat="1" ht="13.5" customHeight="1">
      <c r="C801" s="381"/>
      <c r="D801" s="381"/>
    </row>
    <row r="802" spans="3:4" s="380" customFormat="1" ht="13.5" customHeight="1">
      <c r="C802" s="381"/>
      <c r="D802" s="381"/>
    </row>
    <row r="803" spans="3:4" s="380" customFormat="1" ht="13.5" customHeight="1">
      <c r="C803" s="381"/>
      <c r="D803" s="381"/>
    </row>
    <row r="804" spans="3:4" s="380" customFormat="1" ht="13.5" customHeight="1">
      <c r="C804" s="381"/>
      <c r="D804" s="381"/>
    </row>
    <row r="805" spans="3:4" s="380" customFormat="1" ht="13.5" customHeight="1">
      <c r="C805" s="381"/>
      <c r="D805" s="381"/>
    </row>
    <row r="806" spans="3:4" s="380" customFormat="1" ht="13.5" customHeight="1">
      <c r="C806" s="381"/>
      <c r="D806" s="381"/>
    </row>
    <row r="807" spans="3:4" s="380" customFormat="1" ht="13.5" customHeight="1">
      <c r="C807" s="381"/>
      <c r="D807" s="381"/>
    </row>
    <row r="808" spans="3:4" s="380" customFormat="1" ht="13.5" customHeight="1">
      <c r="C808" s="381"/>
      <c r="D808" s="381"/>
    </row>
    <row r="809" spans="3:4" s="380" customFormat="1" ht="13.5" customHeight="1">
      <c r="C809" s="381"/>
      <c r="D809" s="381"/>
    </row>
    <row r="810" spans="3:4" s="380" customFormat="1" ht="13.5" customHeight="1">
      <c r="C810" s="381"/>
      <c r="D810" s="381"/>
    </row>
    <row r="811" spans="3:4" s="380" customFormat="1" ht="13.5" customHeight="1">
      <c r="C811" s="381"/>
      <c r="D811" s="381"/>
    </row>
    <row r="812" spans="3:4" s="380" customFormat="1" ht="13.5" customHeight="1">
      <c r="C812" s="381"/>
      <c r="D812" s="381"/>
    </row>
    <row r="813" spans="3:4" s="380" customFormat="1" ht="13.5" customHeight="1">
      <c r="C813" s="381"/>
      <c r="D813" s="381"/>
    </row>
    <row r="814" spans="3:4" s="380" customFormat="1" ht="13.5" customHeight="1">
      <c r="C814" s="381"/>
      <c r="D814" s="381"/>
    </row>
    <row r="815" spans="3:4" s="380" customFormat="1" ht="13.5" customHeight="1">
      <c r="C815" s="381"/>
      <c r="D815" s="381"/>
    </row>
    <row r="816" spans="3:4" s="380" customFormat="1" ht="13.5" customHeight="1">
      <c r="C816" s="381"/>
      <c r="D816" s="381"/>
    </row>
    <row r="817" spans="3:4" s="380" customFormat="1" ht="13.5" customHeight="1">
      <c r="C817" s="381"/>
      <c r="D817" s="381"/>
    </row>
    <row r="818" spans="3:4" s="380" customFormat="1" ht="13.5" customHeight="1">
      <c r="C818" s="381"/>
      <c r="D818" s="381"/>
    </row>
    <row r="819" spans="3:4" s="380" customFormat="1" ht="13.5" customHeight="1">
      <c r="C819" s="381"/>
      <c r="D819" s="381"/>
    </row>
    <row r="820" spans="3:4" s="380" customFormat="1" ht="13.5" customHeight="1">
      <c r="C820" s="381"/>
      <c r="D820" s="381"/>
    </row>
    <row r="821" spans="3:4" s="380" customFormat="1" ht="13.5" customHeight="1">
      <c r="C821" s="381"/>
      <c r="D821" s="381"/>
    </row>
    <row r="822" spans="3:4" s="380" customFormat="1" ht="13.5" customHeight="1">
      <c r="C822" s="381"/>
      <c r="D822" s="381"/>
    </row>
    <row r="823" spans="3:4" s="380" customFormat="1" ht="13.5" customHeight="1">
      <c r="C823" s="381"/>
      <c r="D823" s="381"/>
    </row>
    <row r="824" spans="3:4" s="380" customFormat="1" ht="13.5" customHeight="1">
      <c r="C824" s="381"/>
      <c r="D824" s="381"/>
    </row>
    <row r="825" spans="3:4" s="380" customFormat="1" ht="13.5" customHeight="1">
      <c r="C825" s="381"/>
      <c r="D825" s="381"/>
    </row>
    <row r="826" spans="3:4" s="380" customFormat="1" ht="13.5" customHeight="1">
      <c r="C826" s="381"/>
      <c r="D826" s="381"/>
    </row>
    <row r="827" spans="3:4" s="380" customFormat="1" ht="13.5" customHeight="1">
      <c r="C827" s="381"/>
      <c r="D827" s="381"/>
    </row>
    <row r="828" spans="3:4" s="380" customFormat="1" ht="13.5" customHeight="1">
      <c r="C828" s="381"/>
      <c r="D828" s="381"/>
    </row>
    <row r="829" spans="3:4" s="380" customFormat="1" ht="13.5" customHeight="1">
      <c r="C829" s="381"/>
      <c r="D829" s="381"/>
    </row>
    <row r="830" spans="3:4" s="380" customFormat="1" ht="13.5" customHeight="1">
      <c r="C830" s="381"/>
      <c r="D830" s="381"/>
    </row>
    <row r="831" spans="3:4" s="380" customFormat="1" ht="13.5" customHeight="1">
      <c r="C831" s="381"/>
      <c r="D831" s="381"/>
    </row>
    <row r="832" spans="3:4" s="380" customFormat="1" ht="13.5" customHeight="1">
      <c r="C832" s="381"/>
      <c r="D832" s="381"/>
    </row>
    <row r="833" spans="3:4" s="380" customFormat="1" ht="13.5" customHeight="1">
      <c r="C833" s="381"/>
      <c r="D833" s="381"/>
    </row>
    <row r="834" spans="3:4" s="380" customFormat="1" ht="13.5" customHeight="1">
      <c r="C834" s="381"/>
      <c r="D834" s="381"/>
    </row>
    <row r="835" spans="3:4" s="380" customFormat="1" ht="13.5" customHeight="1">
      <c r="C835" s="381"/>
      <c r="D835" s="381"/>
    </row>
    <row r="836" spans="3:4" s="380" customFormat="1" ht="13.5" customHeight="1">
      <c r="C836" s="381"/>
      <c r="D836" s="381"/>
    </row>
    <row r="837" spans="3:4" s="380" customFormat="1" ht="13.5" customHeight="1">
      <c r="C837" s="381"/>
      <c r="D837" s="381"/>
    </row>
    <row r="838" spans="3:4" s="380" customFormat="1" ht="13.5" customHeight="1">
      <c r="C838" s="381"/>
      <c r="D838" s="381"/>
    </row>
    <row r="839" spans="3:4" s="380" customFormat="1" ht="13.5" customHeight="1">
      <c r="C839" s="381"/>
      <c r="D839" s="381"/>
    </row>
    <row r="840" spans="3:4" s="380" customFormat="1" ht="13.5" customHeight="1">
      <c r="C840" s="381"/>
      <c r="D840" s="381"/>
    </row>
    <row r="841" spans="3:4" s="380" customFormat="1" ht="13.5" customHeight="1">
      <c r="C841" s="381"/>
      <c r="D841" s="381"/>
    </row>
    <row r="842" spans="3:4" s="380" customFormat="1" ht="13.5" customHeight="1">
      <c r="C842" s="381"/>
      <c r="D842" s="381"/>
    </row>
    <row r="843" spans="3:4" s="380" customFormat="1" ht="13.5" customHeight="1">
      <c r="C843" s="381"/>
      <c r="D843" s="381"/>
    </row>
    <row r="844" spans="3:4" s="380" customFormat="1" ht="13.5" customHeight="1">
      <c r="C844" s="381"/>
      <c r="D844" s="381"/>
    </row>
    <row r="845" spans="3:4" s="380" customFormat="1" ht="13.5" customHeight="1">
      <c r="C845" s="381"/>
      <c r="D845" s="381"/>
    </row>
    <row r="846" spans="3:4" s="380" customFormat="1" ht="13.5" customHeight="1">
      <c r="C846" s="381"/>
      <c r="D846" s="381"/>
    </row>
    <row r="847" spans="3:4" s="380" customFormat="1" ht="13.5" customHeight="1">
      <c r="C847" s="381"/>
      <c r="D847" s="381"/>
    </row>
    <row r="848" spans="3:4" s="380" customFormat="1" ht="13.5" customHeight="1">
      <c r="C848" s="381"/>
      <c r="D848" s="381"/>
    </row>
    <row r="849" spans="3:4" s="380" customFormat="1" ht="13.5" customHeight="1">
      <c r="C849" s="381"/>
      <c r="D849" s="381"/>
    </row>
    <row r="850" spans="3:4" s="380" customFormat="1" ht="13.5" customHeight="1">
      <c r="C850" s="381"/>
      <c r="D850" s="381"/>
    </row>
    <row r="851" spans="3:4" s="380" customFormat="1" ht="13.5" customHeight="1">
      <c r="C851" s="381"/>
      <c r="D851" s="381"/>
    </row>
    <row r="852" spans="3:4" s="380" customFormat="1" ht="13.5" customHeight="1">
      <c r="C852" s="381"/>
      <c r="D852" s="381"/>
    </row>
    <row r="853" spans="3:4" s="380" customFormat="1" ht="13.5" customHeight="1">
      <c r="C853" s="381"/>
      <c r="D853" s="381"/>
    </row>
    <row r="854" spans="3:4" s="380" customFormat="1" ht="13.5" customHeight="1">
      <c r="C854" s="381"/>
      <c r="D854" s="381"/>
    </row>
    <row r="855" spans="3:4" s="380" customFormat="1" ht="13.5" customHeight="1">
      <c r="C855" s="381"/>
      <c r="D855" s="381"/>
    </row>
    <row r="856" spans="3:4" s="380" customFormat="1" ht="13.5" customHeight="1">
      <c r="C856" s="381"/>
      <c r="D856" s="381"/>
    </row>
    <row r="857" spans="3:4" s="380" customFormat="1" ht="13.5" customHeight="1">
      <c r="C857" s="381"/>
      <c r="D857" s="381"/>
    </row>
    <row r="858" spans="3:4" s="380" customFormat="1" ht="13.5" customHeight="1">
      <c r="C858" s="381"/>
      <c r="D858" s="381"/>
    </row>
    <row r="859" spans="3:4" s="380" customFormat="1" ht="13.5" customHeight="1">
      <c r="C859" s="381"/>
      <c r="D859" s="381"/>
    </row>
    <row r="860" spans="3:4" s="380" customFormat="1" ht="13.5" customHeight="1">
      <c r="C860" s="381"/>
      <c r="D860" s="381"/>
    </row>
    <row r="861" spans="3:4" s="380" customFormat="1" ht="13.5" customHeight="1">
      <c r="C861" s="381"/>
      <c r="D861" s="381"/>
    </row>
    <row r="862" spans="3:4" s="380" customFormat="1" ht="13.5" customHeight="1">
      <c r="C862" s="381"/>
      <c r="D862" s="381"/>
    </row>
    <row r="863" spans="3:4" s="380" customFormat="1" ht="13.5" customHeight="1">
      <c r="C863" s="381"/>
      <c r="D863" s="381"/>
    </row>
    <row r="864" spans="3:4" s="380" customFormat="1" ht="13.5" customHeight="1">
      <c r="C864" s="381"/>
      <c r="D864" s="381"/>
    </row>
    <row r="865" spans="3:4" s="380" customFormat="1" ht="13.5" customHeight="1">
      <c r="C865" s="381"/>
      <c r="D865" s="381"/>
    </row>
    <row r="866" spans="3:4" s="380" customFormat="1" ht="13.5" customHeight="1">
      <c r="C866" s="381"/>
      <c r="D866" s="381"/>
    </row>
    <row r="867" spans="3:4" s="380" customFormat="1" ht="13.5" customHeight="1">
      <c r="C867" s="381"/>
      <c r="D867" s="381"/>
    </row>
    <row r="868" spans="3:4" s="380" customFormat="1" ht="13.5" customHeight="1">
      <c r="C868" s="381"/>
      <c r="D868" s="381"/>
    </row>
    <row r="869" spans="3:4" s="380" customFormat="1" ht="13.5" customHeight="1">
      <c r="C869" s="381"/>
      <c r="D869" s="381"/>
    </row>
    <row r="870" spans="3:4" s="380" customFormat="1" ht="13.5" customHeight="1">
      <c r="C870" s="381"/>
      <c r="D870" s="381"/>
    </row>
    <row r="871" spans="3:4" s="380" customFormat="1" ht="13.5" customHeight="1">
      <c r="C871" s="381"/>
      <c r="D871" s="381"/>
    </row>
    <row r="872" spans="3:4" s="380" customFormat="1" ht="13.5" customHeight="1">
      <c r="C872" s="381"/>
      <c r="D872" s="381"/>
    </row>
    <row r="873" spans="3:4" s="380" customFormat="1" ht="13.5" customHeight="1">
      <c r="C873" s="381"/>
      <c r="D873" s="381"/>
    </row>
    <row r="874" spans="3:4" s="380" customFormat="1" ht="13.5" customHeight="1">
      <c r="C874" s="381"/>
      <c r="D874" s="381"/>
    </row>
    <row r="875" spans="3:4" s="380" customFormat="1" ht="13.5" customHeight="1">
      <c r="C875" s="381"/>
      <c r="D875" s="381"/>
    </row>
    <row r="876" spans="3:4" s="380" customFormat="1" ht="13.5" customHeight="1">
      <c r="C876" s="381"/>
      <c r="D876" s="381"/>
    </row>
    <row r="877" spans="3:4" s="380" customFormat="1" ht="13.5" customHeight="1">
      <c r="C877" s="381"/>
      <c r="D877" s="381"/>
    </row>
    <row r="878" spans="3:4" s="380" customFormat="1" ht="13.5" customHeight="1">
      <c r="C878" s="381"/>
      <c r="D878" s="381"/>
    </row>
    <row r="879" spans="3:4" s="380" customFormat="1" ht="13.5" customHeight="1">
      <c r="C879" s="381"/>
      <c r="D879" s="381"/>
    </row>
    <row r="880" spans="3:4" s="380" customFormat="1" ht="13.5" customHeight="1">
      <c r="C880" s="381"/>
      <c r="D880" s="381"/>
    </row>
    <row r="881" spans="3:4" s="380" customFormat="1" ht="13.5" customHeight="1">
      <c r="C881" s="381"/>
      <c r="D881" s="381"/>
    </row>
    <row r="882" spans="3:4" s="380" customFormat="1" ht="13.5" customHeight="1">
      <c r="C882" s="381"/>
      <c r="D882" s="381"/>
    </row>
    <row r="883" spans="3:4" s="380" customFormat="1" ht="13.5" customHeight="1">
      <c r="C883" s="381"/>
      <c r="D883" s="381"/>
    </row>
    <row r="884" spans="3:4" s="380" customFormat="1" ht="13.5" customHeight="1">
      <c r="C884" s="381"/>
      <c r="D884" s="381"/>
    </row>
    <row r="885" spans="3:4" s="380" customFormat="1" ht="13.5" customHeight="1">
      <c r="C885" s="381"/>
      <c r="D885" s="381"/>
    </row>
    <row r="886" spans="3:4" s="380" customFormat="1" ht="13.5" customHeight="1">
      <c r="C886" s="381"/>
      <c r="D886" s="381"/>
    </row>
    <row r="887" spans="3:4" s="380" customFormat="1" ht="13.5" customHeight="1">
      <c r="C887" s="381"/>
      <c r="D887" s="381"/>
    </row>
    <row r="888" spans="3:4" s="380" customFormat="1" ht="13.5" customHeight="1">
      <c r="C888" s="381"/>
      <c r="D888" s="381"/>
    </row>
    <row r="889" spans="3:4" s="380" customFormat="1" ht="13.5" customHeight="1">
      <c r="C889" s="381"/>
      <c r="D889" s="381"/>
    </row>
    <row r="890" spans="3:4" s="380" customFormat="1" ht="13.5" customHeight="1">
      <c r="C890" s="381"/>
      <c r="D890" s="381"/>
    </row>
    <row r="891" spans="3:4" s="380" customFormat="1" ht="13.5" customHeight="1">
      <c r="C891" s="381"/>
      <c r="D891" s="381"/>
    </row>
    <row r="892" spans="3:4" s="380" customFormat="1" ht="13.5" customHeight="1">
      <c r="C892" s="381"/>
      <c r="D892" s="381"/>
    </row>
    <row r="893" spans="3:4" s="380" customFormat="1" ht="13.5" customHeight="1">
      <c r="C893" s="381"/>
      <c r="D893" s="381"/>
    </row>
    <row r="894" spans="3:4" s="380" customFormat="1" ht="13.5" customHeight="1">
      <c r="C894" s="381"/>
      <c r="D894" s="381"/>
    </row>
    <row r="895" spans="3:4" s="380" customFormat="1" ht="13.5" customHeight="1">
      <c r="C895" s="381"/>
      <c r="D895" s="381"/>
    </row>
    <row r="896" spans="3:4" s="380" customFormat="1" ht="13.5" customHeight="1">
      <c r="C896" s="381"/>
      <c r="D896" s="381"/>
    </row>
    <row r="897" spans="3:4" s="380" customFormat="1" ht="13.5" customHeight="1">
      <c r="C897" s="381"/>
      <c r="D897" s="381"/>
    </row>
    <row r="898" spans="3:4" s="380" customFormat="1" ht="13.5" customHeight="1">
      <c r="C898" s="381"/>
      <c r="D898" s="381"/>
    </row>
    <row r="899" spans="3:4" s="380" customFormat="1" ht="13.5" customHeight="1">
      <c r="C899" s="381"/>
      <c r="D899" s="381"/>
    </row>
    <row r="900" spans="3:4" s="380" customFormat="1" ht="13.5" customHeight="1">
      <c r="C900" s="381"/>
      <c r="D900" s="381"/>
    </row>
    <row r="901" spans="3:4" s="380" customFormat="1" ht="13.5" customHeight="1">
      <c r="C901" s="381"/>
      <c r="D901" s="381"/>
    </row>
    <row r="902" spans="3:4" s="380" customFormat="1" ht="13.5" customHeight="1">
      <c r="C902" s="381"/>
      <c r="D902" s="381"/>
    </row>
    <row r="903" spans="3:4" s="380" customFormat="1" ht="13.5" customHeight="1">
      <c r="C903" s="381"/>
      <c r="D903" s="381"/>
    </row>
    <row r="904" spans="3:4" s="380" customFormat="1" ht="13.5" customHeight="1">
      <c r="C904" s="381"/>
      <c r="D904" s="381"/>
    </row>
    <row r="905" spans="3:4" s="380" customFormat="1" ht="13.5" customHeight="1">
      <c r="C905" s="381"/>
      <c r="D905" s="381"/>
    </row>
    <row r="906" spans="3:4" s="380" customFormat="1" ht="13.5" customHeight="1">
      <c r="C906" s="381"/>
      <c r="D906" s="381"/>
    </row>
    <row r="907" spans="3:4" s="380" customFormat="1" ht="13.5" customHeight="1">
      <c r="C907" s="381"/>
      <c r="D907" s="381"/>
    </row>
    <row r="908" spans="3:4" s="380" customFormat="1" ht="13.5" customHeight="1">
      <c r="C908" s="381"/>
      <c r="D908" s="381"/>
    </row>
    <row r="909" spans="3:4" s="380" customFormat="1" ht="13.5" customHeight="1">
      <c r="C909" s="381"/>
      <c r="D909" s="381"/>
    </row>
    <row r="910" spans="3:4" s="380" customFormat="1" ht="13.5" customHeight="1">
      <c r="C910" s="381"/>
      <c r="D910" s="381"/>
    </row>
    <row r="911" spans="3:4" s="380" customFormat="1" ht="13.5" customHeight="1">
      <c r="C911" s="381"/>
      <c r="D911" s="381"/>
    </row>
    <row r="912" spans="3:4" s="380" customFormat="1" ht="13.5" customHeight="1">
      <c r="C912" s="381"/>
      <c r="D912" s="381"/>
    </row>
    <row r="913" spans="3:4" s="380" customFormat="1" ht="13.5" customHeight="1">
      <c r="C913" s="381"/>
      <c r="D913" s="381"/>
    </row>
    <row r="914" spans="3:4" s="380" customFormat="1" ht="13.5" customHeight="1">
      <c r="C914" s="381"/>
      <c r="D914" s="381"/>
    </row>
    <row r="915" spans="3:4" s="380" customFormat="1" ht="13.5" customHeight="1">
      <c r="C915" s="381"/>
      <c r="D915" s="381"/>
    </row>
    <row r="916" spans="3:4" s="380" customFormat="1" ht="13.5" customHeight="1">
      <c r="C916" s="381"/>
      <c r="D916" s="381"/>
    </row>
    <row r="917" spans="3:4" s="380" customFormat="1" ht="13.5" customHeight="1">
      <c r="C917" s="381"/>
      <c r="D917" s="381"/>
    </row>
    <row r="918" spans="3:4" s="380" customFormat="1" ht="13.5" customHeight="1">
      <c r="C918" s="381"/>
      <c r="D918" s="381"/>
    </row>
    <row r="919" spans="3:4" s="380" customFormat="1" ht="13.5" customHeight="1">
      <c r="C919" s="381"/>
      <c r="D919" s="381"/>
    </row>
    <row r="920" spans="3:4" s="380" customFormat="1" ht="13.5" customHeight="1">
      <c r="C920" s="381"/>
      <c r="D920" s="381"/>
    </row>
    <row r="921" spans="3:4" s="380" customFormat="1" ht="13.5" customHeight="1">
      <c r="C921" s="381"/>
      <c r="D921" s="381"/>
    </row>
    <row r="922" spans="3:4" s="380" customFormat="1" ht="13.5" customHeight="1">
      <c r="C922" s="381"/>
      <c r="D922" s="381"/>
    </row>
    <row r="923" spans="3:4" s="380" customFormat="1" ht="13.5" customHeight="1">
      <c r="C923" s="381"/>
      <c r="D923" s="381"/>
    </row>
    <row r="924" spans="3:4" s="380" customFormat="1" ht="13.5" customHeight="1">
      <c r="C924" s="381"/>
      <c r="D924" s="381"/>
    </row>
    <row r="925" spans="3:4" s="380" customFormat="1" ht="13.5" customHeight="1">
      <c r="C925" s="381"/>
      <c r="D925" s="381"/>
    </row>
    <row r="926" spans="3:4" s="380" customFormat="1" ht="13.5" customHeight="1">
      <c r="C926" s="381"/>
      <c r="D926" s="381"/>
    </row>
    <row r="927" spans="3:4" s="380" customFormat="1" ht="13.5" customHeight="1">
      <c r="C927" s="381"/>
      <c r="D927" s="381"/>
    </row>
    <row r="928" spans="3:4" s="380" customFormat="1" ht="13.5" customHeight="1">
      <c r="C928" s="381"/>
      <c r="D928" s="381"/>
    </row>
    <row r="929" spans="3:4" s="380" customFormat="1" ht="13.5" customHeight="1">
      <c r="C929" s="381"/>
      <c r="D929" s="381"/>
    </row>
    <row r="930" spans="3:4" s="380" customFormat="1" ht="13.5" customHeight="1">
      <c r="C930" s="381"/>
      <c r="D930" s="381"/>
    </row>
    <row r="931" spans="3:4" s="380" customFormat="1" ht="13.5" customHeight="1">
      <c r="C931" s="381"/>
      <c r="D931" s="381"/>
    </row>
    <row r="932" spans="3:4" s="380" customFormat="1" ht="13.5" customHeight="1">
      <c r="C932" s="381"/>
      <c r="D932" s="381"/>
    </row>
    <row r="933" spans="3:4" s="380" customFormat="1" ht="13.5" customHeight="1">
      <c r="C933" s="381"/>
      <c r="D933" s="381"/>
    </row>
    <row r="934" spans="3:4" s="380" customFormat="1" ht="13.5" customHeight="1">
      <c r="C934" s="381"/>
      <c r="D934" s="381"/>
    </row>
    <row r="935" spans="3:4" s="380" customFormat="1" ht="13.5" customHeight="1">
      <c r="C935" s="381"/>
      <c r="D935" s="381"/>
    </row>
    <row r="936" spans="3:4" s="380" customFormat="1" ht="13.5" customHeight="1">
      <c r="C936" s="381"/>
      <c r="D936" s="381"/>
    </row>
    <row r="937" spans="3:4" s="380" customFormat="1" ht="13.5" customHeight="1">
      <c r="C937" s="381"/>
      <c r="D937" s="381"/>
    </row>
    <row r="938" spans="3:4" s="380" customFormat="1" ht="13.5" customHeight="1">
      <c r="C938" s="381"/>
      <c r="D938" s="381"/>
    </row>
    <row r="939" spans="3:4" s="380" customFormat="1" ht="13.5" customHeight="1">
      <c r="C939" s="381"/>
      <c r="D939" s="381"/>
    </row>
    <row r="940" spans="3:4" s="380" customFormat="1" ht="13.5" customHeight="1">
      <c r="C940" s="381"/>
      <c r="D940" s="381"/>
    </row>
    <row r="941" spans="3:4" s="380" customFormat="1" ht="13.5" customHeight="1">
      <c r="C941" s="381"/>
      <c r="D941" s="381"/>
    </row>
    <row r="942" spans="3:4" s="380" customFormat="1" ht="13.5" customHeight="1">
      <c r="C942" s="381"/>
      <c r="D942" s="381"/>
    </row>
    <row r="943" spans="3:4" s="380" customFormat="1" ht="13.5" customHeight="1">
      <c r="C943" s="381"/>
      <c r="D943" s="381"/>
    </row>
    <row r="944" spans="3:4" s="380" customFormat="1" ht="13.5" customHeight="1">
      <c r="C944" s="381"/>
      <c r="D944" s="381"/>
    </row>
    <row r="945" spans="3:4" s="380" customFormat="1" ht="13.5" customHeight="1">
      <c r="C945" s="381"/>
      <c r="D945" s="381"/>
    </row>
    <row r="946" spans="3:4" s="380" customFormat="1" ht="13.5" customHeight="1">
      <c r="C946" s="381"/>
      <c r="D946" s="381"/>
    </row>
    <row r="947" spans="3:4" s="380" customFormat="1" ht="13.5" customHeight="1">
      <c r="C947" s="381"/>
      <c r="D947" s="381"/>
    </row>
    <row r="948" spans="3:4" s="380" customFormat="1" ht="13.5" customHeight="1">
      <c r="C948" s="381"/>
      <c r="D948" s="381"/>
    </row>
    <row r="949" spans="3:4" s="380" customFormat="1" ht="13.5" customHeight="1">
      <c r="C949" s="381"/>
      <c r="D949" s="381"/>
    </row>
    <row r="950" spans="3:4" s="380" customFormat="1" ht="13.5" customHeight="1">
      <c r="C950" s="381"/>
      <c r="D950" s="381"/>
    </row>
    <row r="951" spans="3:4" s="380" customFormat="1" ht="13.5" customHeight="1">
      <c r="C951" s="381"/>
      <c r="D951" s="381"/>
    </row>
    <row r="952" spans="3:4" s="380" customFormat="1" ht="13.5" customHeight="1">
      <c r="C952" s="381"/>
      <c r="D952" s="381"/>
    </row>
    <row r="953" spans="3:4" s="380" customFormat="1" ht="13.5" customHeight="1">
      <c r="C953" s="381"/>
      <c r="D953" s="381"/>
    </row>
    <row r="954" spans="3:4" s="380" customFormat="1" ht="13.5" customHeight="1">
      <c r="C954" s="381"/>
      <c r="D954" s="381"/>
    </row>
    <row r="955" spans="3:4" s="380" customFormat="1" ht="13.5" customHeight="1">
      <c r="C955" s="381"/>
      <c r="D955" s="381"/>
    </row>
    <row r="956" spans="3:4" s="380" customFormat="1" ht="13.5" customHeight="1">
      <c r="C956" s="381"/>
      <c r="D956" s="381"/>
    </row>
    <row r="957" spans="3:4" s="380" customFormat="1" ht="13.5" customHeight="1">
      <c r="C957" s="381"/>
      <c r="D957" s="381"/>
    </row>
    <row r="958" spans="3:4" s="380" customFormat="1" ht="13.5" customHeight="1">
      <c r="C958" s="381"/>
      <c r="D958" s="381"/>
    </row>
    <row r="959" spans="3:4" s="380" customFormat="1" ht="13.5" customHeight="1">
      <c r="C959" s="381"/>
      <c r="D959" s="381"/>
    </row>
    <row r="960" spans="3:4" s="380" customFormat="1" ht="13.5" customHeight="1">
      <c r="C960" s="381"/>
      <c r="D960" s="381"/>
    </row>
    <row r="961" spans="3:4" s="380" customFormat="1" ht="13.5" customHeight="1">
      <c r="C961" s="381"/>
      <c r="D961" s="381"/>
    </row>
    <row r="962" spans="3:4" s="380" customFormat="1" ht="13.5" customHeight="1">
      <c r="C962" s="381"/>
      <c r="D962" s="381"/>
    </row>
    <row r="963" spans="3:4" s="380" customFormat="1" ht="13.5" customHeight="1">
      <c r="C963" s="381"/>
      <c r="D963" s="381"/>
    </row>
    <row r="964" spans="3:4" s="380" customFormat="1" ht="13.5" customHeight="1">
      <c r="C964" s="381"/>
      <c r="D964" s="381"/>
    </row>
    <row r="965" spans="3:4" s="380" customFormat="1" ht="13.5" customHeight="1">
      <c r="C965" s="381"/>
      <c r="D965" s="381"/>
    </row>
    <row r="966" spans="3:4" s="380" customFormat="1" ht="13.5" customHeight="1">
      <c r="C966" s="381"/>
      <c r="D966" s="381"/>
    </row>
    <row r="967" spans="3:4" s="380" customFormat="1" ht="13.5" customHeight="1">
      <c r="C967" s="381"/>
      <c r="D967" s="381"/>
    </row>
    <row r="968" spans="3:4" s="380" customFormat="1" ht="13.5" customHeight="1">
      <c r="C968" s="381"/>
      <c r="D968" s="381"/>
    </row>
    <row r="969" spans="3:4" s="380" customFormat="1" ht="13.5" customHeight="1">
      <c r="C969" s="381"/>
      <c r="D969" s="381"/>
    </row>
    <row r="970" spans="3:4" s="380" customFormat="1" ht="13.5" customHeight="1">
      <c r="C970" s="381"/>
      <c r="D970" s="381"/>
    </row>
    <row r="971" spans="3:4" s="380" customFormat="1" ht="13.5" customHeight="1">
      <c r="C971" s="381"/>
      <c r="D971" s="381"/>
    </row>
    <row r="972" spans="3:4" s="380" customFormat="1" ht="13.5" customHeight="1">
      <c r="C972" s="381"/>
      <c r="D972" s="381"/>
    </row>
    <row r="973" spans="3:4" s="380" customFormat="1" ht="13.5" customHeight="1">
      <c r="C973" s="381"/>
      <c r="D973" s="381"/>
    </row>
    <row r="974" spans="3:4" s="380" customFormat="1" ht="13.5" customHeight="1">
      <c r="C974" s="381"/>
      <c r="D974" s="381"/>
    </row>
    <row r="975" spans="3:4" s="380" customFormat="1" ht="13.5" customHeight="1">
      <c r="C975" s="381"/>
      <c r="D975" s="381"/>
    </row>
    <row r="976" spans="3:4" s="380" customFormat="1" ht="13.5" customHeight="1">
      <c r="C976" s="381"/>
      <c r="D976" s="381"/>
    </row>
    <row r="977" spans="3:4" s="380" customFormat="1" ht="13.5" customHeight="1">
      <c r="C977" s="381"/>
      <c r="D977" s="381"/>
    </row>
    <row r="978" spans="3:4" s="380" customFormat="1" ht="13.5" customHeight="1">
      <c r="C978" s="381"/>
      <c r="D978" s="381"/>
    </row>
    <row r="979" spans="3:4" s="380" customFormat="1" ht="13.5" customHeight="1">
      <c r="C979" s="381"/>
      <c r="D979" s="381"/>
    </row>
    <row r="980" spans="3:4" s="380" customFormat="1" ht="13.5" customHeight="1">
      <c r="C980" s="381"/>
      <c r="D980" s="381"/>
    </row>
    <row r="981" spans="3:4" s="380" customFormat="1" ht="13.5" customHeight="1">
      <c r="C981" s="381"/>
      <c r="D981" s="381"/>
    </row>
    <row r="982" spans="3:4" s="380" customFormat="1" ht="13.5" customHeight="1">
      <c r="C982" s="381"/>
      <c r="D982" s="381"/>
    </row>
    <row r="983" spans="3:4" s="380" customFormat="1" ht="13.5" customHeight="1">
      <c r="C983" s="381"/>
      <c r="D983" s="381"/>
    </row>
    <row r="984" spans="3:4" s="380" customFormat="1" ht="13.5" customHeight="1">
      <c r="C984" s="381"/>
      <c r="D984" s="381"/>
    </row>
    <row r="985" spans="3:4" s="380" customFormat="1" ht="13.5" customHeight="1">
      <c r="C985" s="381"/>
      <c r="D985" s="381"/>
    </row>
    <row r="986" spans="3:4" s="380" customFormat="1" ht="13.5" customHeight="1">
      <c r="C986" s="381"/>
      <c r="D986" s="381"/>
    </row>
    <row r="987" spans="3:4" s="380" customFormat="1" ht="13.5" customHeight="1">
      <c r="C987" s="381"/>
      <c r="D987" s="381"/>
    </row>
    <row r="988" spans="3:4" s="380" customFormat="1" ht="13.5" customHeight="1">
      <c r="C988" s="381"/>
      <c r="D988" s="381"/>
    </row>
    <row r="989" spans="3:4" s="380" customFormat="1" ht="13.5" customHeight="1">
      <c r="C989" s="381"/>
      <c r="D989" s="381"/>
    </row>
    <row r="990" spans="3:4" s="380" customFormat="1" ht="13.5" customHeight="1">
      <c r="C990" s="381"/>
      <c r="D990" s="381"/>
    </row>
    <row r="991" spans="3:4" s="380" customFormat="1" ht="13.5" customHeight="1">
      <c r="C991" s="381"/>
      <c r="D991" s="381"/>
    </row>
    <row r="992" spans="3:4" s="380" customFormat="1" ht="13.5" customHeight="1">
      <c r="C992" s="381"/>
      <c r="D992" s="381"/>
    </row>
    <row r="993" spans="3:4" s="380" customFormat="1" ht="13.5" customHeight="1">
      <c r="C993" s="381"/>
      <c r="D993" s="381"/>
    </row>
    <row r="994" spans="3:4" s="380" customFormat="1" ht="13.5" customHeight="1">
      <c r="C994" s="381"/>
      <c r="D994" s="381"/>
    </row>
    <row r="995" spans="3:4" s="380" customFormat="1" ht="13.5" customHeight="1">
      <c r="C995" s="381"/>
      <c r="D995" s="381"/>
    </row>
    <row r="996" spans="3:4" s="380" customFormat="1" ht="13.5" customHeight="1">
      <c r="C996" s="381"/>
      <c r="D996" s="381"/>
    </row>
    <row r="997" spans="3:4" s="380" customFormat="1" ht="13.5" customHeight="1">
      <c r="C997" s="381"/>
      <c r="D997" s="381"/>
    </row>
    <row r="998" spans="3:4" s="380" customFormat="1" ht="13.5" customHeight="1">
      <c r="C998" s="381"/>
      <c r="D998" s="381"/>
    </row>
    <row r="999" spans="3:4" s="380" customFormat="1" ht="13.5" customHeight="1">
      <c r="C999" s="381"/>
      <c r="D999" s="381"/>
    </row>
    <row r="1000" spans="3:4" s="380" customFormat="1" ht="13.5" customHeight="1">
      <c r="C1000" s="381"/>
      <c r="D1000" s="381"/>
    </row>
    <row r="1001" spans="3:4" s="380" customFormat="1" ht="13.5" customHeight="1">
      <c r="C1001" s="381"/>
      <c r="D1001" s="381"/>
    </row>
    <row r="1002" spans="3:4" s="380" customFormat="1" ht="13.5" customHeight="1">
      <c r="C1002" s="381"/>
      <c r="D1002" s="381"/>
    </row>
    <row r="1003" spans="3:4" s="380" customFormat="1" ht="13.5" customHeight="1">
      <c r="C1003" s="381"/>
      <c r="D1003" s="381"/>
    </row>
    <row r="1004" spans="3:4" s="380" customFormat="1" ht="13.5" customHeight="1">
      <c r="C1004" s="381"/>
      <c r="D1004" s="381"/>
    </row>
    <row r="1005" spans="3:4" s="380" customFormat="1" ht="13.5" customHeight="1">
      <c r="C1005" s="381"/>
      <c r="D1005" s="381"/>
    </row>
    <row r="1006" spans="3:4" s="380" customFormat="1" ht="13.5" customHeight="1">
      <c r="C1006" s="381"/>
      <c r="D1006" s="381"/>
    </row>
    <row r="1007" spans="3:4" s="380" customFormat="1" ht="13.5" customHeight="1">
      <c r="C1007" s="381"/>
      <c r="D1007" s="381"/>
    </row>
    <row r="1008" spans="3:4" s="380" customFormat="1" ht="13.5" customHeight="1">
      <c r="C1008" s="381"/>
      <c r="D1008" s="381"/>
    </row>
    <row r="1009" spans="3:4" s="380" customFormat="1" ht="13.5" customHeight="1">
      <c r="C1009" s="381"/>
      <c r="D1009" s="381"/>
    </row>
    <row r="1010" spans="3:4" s="380" customFormat="1" ht="13.5" customHeight="1">
      <c r="C1010" s="381"/>
      <c r="D1010" s="381"/>
    </row>
    <row r="1011" spans="3:4" s="380" customFormat="1" ht="13.5" customHeight="1">
      <c r="C1011" s="381"/>
      <c r="D1011" s="381"/>
    </row>
    <row r="1012" spans="3:4" s="380" customFormat="1" ht="13.5" customHeight="1">
      <c r="C1012" s="381"/>
      <c r="D1012" s="381"/>
    </row>
    <row r="1013" spans="3:4" s="380" customFormat="1" ht="13.5" customHeight="1">
      <c r="C1013" s="381"/>
      <c r="D1013" s="381"/>
    </row>
    <row r="1014" spans="3:4" s="380" customFormat="1" ht="13.5" customHeight="1">
      <c r="C1014" s="381"/>
      <c r="D1014" s="381"/>
    </row>
    <row r="1015" spans="3:4" s="380" customFormat="1" ht="13.5" customHeight="1">
      <c r="C1015" s="381"/>
      <c r="D1015" s="381"/>
    </row>
    <row r="1016" spans="3:4" s="380" customFormat="1" ht="13.5" customHeight="1">
      <c r="C1016" s="381"/>
      <c r="D1016" s="381"/>
    </row>
    <row r="1017" spans="3:4" s="380" customFormat="1" ht="13.5" customHeight="1">
      <c r="C1017" s="381"/>
      <c r="D1017" s="381"/>
    </row>
    <row r="1018" spans="3:4" s="380" customFormat="1" ht="13.5" customHeight="1">
      <c r="C1018" s="381"/>
      <c r="D1018" s="381"/>
    </row>
    <row r="1019" spans="3:4" s="380" customFormat="1" ht="13.5" customHeight="1">
      <c r="C1019" s="381"/>
      <c r="D1019" s="381"/>
    </row>
    <row r="1020" spans="3:4" s="380" customFormat="1" ht="13.5" customHeight="1">
      <c r="C1020" s="381"/>
      <c r="D1020" s="381"/>
    </row>
    <row r="1021" spans="3:4" s="380" customFormat="1" ht="13.5" customHeight="1">
      <c r="C1021" s="381"/>
      <c r="D1021" s="381"/>
    </row>
    <row r="1022" spans="3:4" s="380" customFormat="1" ht="13.5" customHeight="1">
      <c r="C1022" s="381"/>
      <c r="D1022" s="381"/>
    </row>
    <row r="1023" spans="3:4" s="380" customFormat="1" ht="13.5" customHeight="1">
      <c r="C1023" s="381"/>
      <c r="D1023" s="381"/>
    </row>
    <row r="1024" spans="3:4" s="380" customFormat="1" ht="13.5" customHeight="1">
      <c r="C1024" s="381"/>
      <c r="D1024" s="381"/>
    </row>
    <row r="1025" spans="3:4" s="380" customFormat="1" ht="13.5" customHeight="1">
      <c r="C1025" s="381"/>
      <c r="D1025" s="381"/>
    </row>
    <row r="1026" spans="3:4" s="380" customFormat="1" ht="13.5" customHeight="1">
      <c r="C1026" s="381"/>
      <c r="D1026" s="381"/>
    </row>
    <row r="1027" spans="3:4" s="380" customFormat="1" ht="13.5" customHeight="1">
      <c r="C1027" s="381"/>
      <c r="D1027" s="381"/>
    </row>
    <row r="1028" spans="3:4" s="380" customFormat="1" ht="13.5" customHeight="1">
      <c r="C1028" s="381"/>
      <c r="D1028" s="381"/>
    </row>
    <row r="1029" spans="3:4" s="380" customFormat="1" ht="13.5" customHeight="1">
      <c r="C1029" s="381"/>
      <c r="D1029" s="381"/>
    </row>
    <row r="1030" spans="3:4" s="380" customFormat="1" ht="13.5" customHeight="1">
      <c r="C1030" s="381"/>
      <c r="D1030" s="381"/>
    </row>
    <row r="1031" spans="3:4" s="380" customFormat="1" ht="13.5" customHeight="1">
      <c r="C1031" s="381"/>
      <c r="D1031" s="381"/>
    </row>
    <row r="1032" spans="3:4" s="380" customFormat="1" ht="13.5" customHeight="1">
      <c r="C1032" s="381"/>
      <c r="D1032" s="381"/>
    </row>
    <row r="1033" spans="3:4" s="380" customFormat="1" ht="13.5" customHeight="1">
      <c r="C1033" s="381"/>
      <c r="D1033" s="381"/>
    </row>
    <row r="1034" spans="3:4" s="380" customFormat="1" ht="13.5" customHeight="1">
      <c r="C1034" s="381"/>
      <c r="D1034" s="381"/>
    </row>
    <row r="1035" spans="3:4" s="380" customFormat="1" ht="13.5" customHeight="1">
      <c r="C1035" s="381"/>
      <c r="D1035" s="381"/>
    </row>
    <row r="1036" spans="3:4" s="380" customFormat="1" ht="13.5" customHeight="1">
      <c r="C1036" s="381"/>
      <c r="D1036" s="381"/>
    </row>
    <row r="1037" spans="3:4" s="380" customFormat="1" ht="13.5" customHeight="1">
      <c r="C1037" s="381"/>
      <c r="D1037" s="381"/>
    </row>
    <row r="1038" spans="3:4" s="380" customFormat="1" ht="13.5" customHeight="1">
      <c r="C1038" s="381"/>
      <c r="D1038" s="381"/>
    </row>
    <row r="1039" spans="3:4" s="380" customFormat="1" ht="13.5" customHeight="1">
      <c r="C1039" s="381"/>
      <c r="D1039" s="381"/>
    </row>
    <row r="1040" spans="3:4" s="380" customFormat="1" ht="13.5" customHeight="1">
      <c r="C1040" s="381"/>
      <c r="D1040" s="381"/>
    </row>
    <row r="1041" spans="3:4" s="380" customFormat="1" ht="13.5" customHeight="1">
      <c r="C1041" s="381"/>
      <c r="D1041" s="381"/>
    </row>
    <row r="1042" spans="3:4" s="380" customFormat="1" ht="13.5" customHeight="1">
      <c r="C1042" s="381"/>
      <c r="D1042" s="381"/>
    </row>
    <row r="1043" spans="3:4" s="380" customFormat="1" ht="13.5" customHeight="1">
      <c r="C1043" s="381"/>
      <c r="D1043" s="381"/>
    </row>
    <row r="1044" spans="3:4" s="380" customFormat="1" ht="13.5" customHeight="1">
      <c r="C1044" s="381"/>
      <c r="D1044" s="381"/>
    </row>
    <row r="1045" spans="3:4" s="380" customFormat="1" ht="13.5" customHeight="1">
      <c r="C1045" s="381"/>
      <c r="D1045" s="381"/>
    </row>
    <row r="1046" spans="3:4" s="380" customFormat="1" ht="13.5" customHeight="1">
      <c r="C1046" s="381"/>
      <c r="D1046" s="381"/>
    </row>
    <row r="1047" spans="3:4" s="380" customFormat="1" ht="13.5" customHeight="1">
      <c r="C1047" s="381"/>
      <c r="D1047" s="381"/>
    </row>
    <row r="1048" spans="3:4" s="380" customFormat="1" ht="13.5" customHeight="1">
      <c r="C1048" s="381"/>
      <c r="D1048" s="381"/>
    </row>
    <row r="1049" spans="3:4" s="380" customFormat="1" ht="13.5" customHeight="1">
      <c r="C1049" s="381"/>
      <c r="D1049" s="381"/>
    </row>
    <row r="1050" spans="3:4" s="380" customFormat="1" ht="13.5" customHeight="1">
      <c r="C1050" s="381"/>
      <c r="D1050" s="381"/>
    </row>
    <row r="1051" spans="3:4" s="380" customFormat="1" ht="13.5" customHeight="1">
      <c r="C1051" s="381"/>
      <c r="D1051" s="381"/>
    </row>
    <row r="1052" spans="3:4" s="380" customFormat="1" ht="13.5" customHeight="1">
      <c r="C1052" s="381"/>
      <c r="D1052" s="381"/>
    </row>
    <row r="1053" spans="3:4" s="380" customFormat="1" ht="13.5" customHeight="1">
      <c r="C1053" s="381"/>
      <c r="D1053" s="381"/>
    </row>
    <row r="1054" spans="3:4" s="380" customFormat="1" ht="13.5" customHeight="1">
      <c r="C1054" s="381"/>
      <c r="D1054" s="381"/>
    </row>
    <row r="1055" spans="3:4" s="380" customFormat="1" ht="13.5" customHeight="1">
      <c r="C1055" s="381"/>
      <c r="D1055" s="381"/>
    </row>
    <row r="1056" spans="3:4" s="380" customFormat="1" ht="13.5" customHeight="1">
      <c r="C1056" s="381"/>
      <c r="D1056" s="381"/>
    </row>
    <row r="1057" spans="3:4" s="380" customFormat="1" ht="13.5" customHeight="1">
      <c r="C1057" s="381"/>
      <c r="D1057" s="381"/>
    </row>
    <row r="1058" spans="3:4" s="380" customFormat="1" ht="13.5" customHeight="1">
      <c r="C1058" s="381"/>
      <c r="D1058" s="381"/>
    </row>
    <row r="1059" spans="3:4" s="380" customFormat="1" ht="13.5" customHeight="1">
      <c r="C1059" s="381"/>
      <c r="D1059" s="381"/>
    </row>
    <row r="1060" spans="3:4" s="380" customFormat="1" ht="13.5" customHeight="1">
      <c r="C1060" s="381"/>
      <c r="D1060" s="381"/>
    </row>
    <row r="1061" spans="3:4" s="380" customFormat="1" ht="13.5" customHeight="1">
      <c r="C1061" s="381"/>
      <c r="D1061" s="381"/>
    </row>
    <row r="1062" spans="3:4" s="380" customFormat="1" ht="13.5" customHeight="1">
      <c r="C1062" s="381"/>
      <c r="D1062" s="381"/>
    </row>
    <row r="1063" spans="3:4" s="380" customFormat="1" ht="13.5" customHeight="1">
      <c r="C1063" s="381"/>
      <c r="D1063" s="381"/>
    </row>
    <row r="1064" spans="3:4" s="380" customFormat="1" ht="13.5" customHeight="1">
      <c r="C1064" s="381"/>
      <c r="D1064" s="381"/>
    </row>
    <row r="1065" spans="3:4" s="380" customFormat="1" ht="13.5" customHeight="1">
      <c r="C1065" s="381"/>
      <c r="D1065" s="381"/>
    </row>
    <row r="1066" spans="3:4" s="380" customFormat="1" ht="13.5" customHeight="1">
      <c r="C1066" s="381"/>
      <c r="D1066" s="381"/>
    </row>
    <row r="1067" spans="3:4" s="380" customFormat="1" ht="13.5" customHeight="1">
      <c r="C1067" s="381"/>
      <c r="D1067" s="381"/>
    </row>
    <row r="1068" spans="3:4" s="380" customFormat="1" ht="13.5" customHeight="1">
      <c r="C1068" s="381"/>
      <c r="D1068" s="381"/>
    </row>
    <row r="1069" spans="3:4" s="380" customFormat="1" ht="13.5" customHeight="1">
      <c r="C1069" s="381"/>
      <c r="D1069" s="381"/>
    </row>
    <row r="1070" spans="3:4" s="380" customFormat="1" ht="13.5" customHeight="1">
      <c r="C1070" s="381"/>
      <c r="D1070" s="381"/>
    </row>
    <row r="1071" spans="3:4" s="380" customFormat="1" ht="13.5" customHeight="1">
      <c r="C1071" s="381"/>
      <c r="D1071" s="381"/>
    </row>
    <row r="1072" spans="3:4" s="380" customFormat="1" ht="13.5" customHeight="1">
      <c r="C1072" s="381"/>
      <c r="D1072" s="381"/>
    </row>
    <row r="1073" spans="3:4" s="380" customFormat="1" ht="13.5" customHeight="1">
      <c r="C1073" s="381"/>
      <c r="D1073" s="381"/>
    </row>
    <row r="1074" spans="3:4" s="380" customFormat="1" ht="13.5" customHeight="1">
      <c r="C1074" s="381"/>
      <c r="D1074" s="381"/>
    </row>
    <row r="1075" spans="3:4" s="380" customFormat="1" ht="13.5" customHeight="1">
      <c r="C1075" s="381"/>
      <c r="D1075" s="381"/>
    </row>
    <row r="1076" spans="3:4" s="380" customFormat="1" ht="13.5" customHeight="1">
      <c r="C1076" s="381"/>
      <c r="D1076" s="381"/>
    </row>
    <row r="1077" spans="3:4" s="380" customFormat="1" ht="13.5" customHeight="1">
      <c r="C1077" s="381"/>
      <c r="D1077" s="381"/>
    </row>
    <row r="1078" spans="3:4" s="380" customFormat="1" ht="13.5" customHeight="1">
      <c r="C1078" s="381"/>
      <c r="D1078" s="381"/>
    </row>
    <row r="1079" spans="3:4" s="380" customFormat="1" ht="13.5" customHeight="1">
      <c r="C1079" s="381"/>
      <c r="D1079" s="381"/>
    </row>
    <row r="1080" spans="3:4" s="380" customFormat="1" ht="13.5" customHeight="1">
      <c r="C1080" s="381"/>
      <c r="D1080" s="381"/>
    </row>
    <row r="1081" spans="3:4" s="380" customFormat="1" ht="13.5" customHeight="1">
      <c r="C1081" s="381"/>
      <c r="D1081" s="381"/>
    </row>
    <row r="1082" spans="3:4" s="380" customFormat="1" ht="13.5" customHeight="1">
      <c r="C1082" s="381"/>
      <c r="D1082" s="381"/>
    </row>
    <row r="1083" spans="3:4" s="380" customFormat="1" ht="13.5" customHeight="1">
      <c r="C1083" s="381"/>
      <c r="D1083" s="381"/>
    </row>
    <row r="1084" spans="3:4" s="380" customFormat="1" ht="13.5" customHeight="1">
      <c r="C1084" s="381"/>
      <c r="D1084" s="381"/>
    </row>
    <row r="1085" spans="3:4" s="380" customFormat="1" ht="13.5" customHeight="1">
      <c r="C1085" s="381"/>
      <c r="D1085" s="381"/>
    </row>
    <row r="1086" spans="3:4" s="380" customFormat="1" ht="13.5" customHeight="1">
      <c r="C1086" s="381"/>
      <c r="D1086" s="381"/>
    </row>
    <row r="1087" spans="3:4" s="380" customFormat="1" ht="13.5" customHeight="1">
      <c r="C1087" s="381"/>
      <c r="D1087" s="381"/>
    </row>
    <row r="1088" spans="3:4" s="380" customFormat="1" ht="13.5" customHeight="1">
      <c r="C1088" s="381"/>
      <c r="D1088" s="381"/>
    </row>
    <row r="1089" spans="3:4" s="380" customFormat="1" ht="13.5" customHeight="1">
      <c r="C1089" s="381"/>
      <c r="D1089" s="381"/>
    </row>
    <row r="1090" spans="3:4" s="380" customFormat="1" ht="13.5" customHeight="1">
      <c r="C1090" s="381"/>
      <c r="D1090" s="381"/>
    </row>
    <row r="1091" spans="3:4" s="380" customFormat="1" ht="13.5" customHeight="1">
      <c r="C1091" s="381"/>
      <c r="D1091" s="381"/>
    </row>
    <row r="1092" spans="3:4" s="380" customFormat="1" ht="13.5" customHeight="1">
      <c r="C1092" s="381"/>
      <c r="D1092" s="381"/>
    </row>
    <row r="1093" spans="3:4" s="380" customFormat="1" ht="13.5" customHeight="1">
      <c r="C1093" s="381"/>
      <c r="D1093" s="381"/>
    </row>
    <row r="1094" spans="3:4" s="380" customFormat="1" ht="13.5" customHeight="1">
      <c r="C1094" s="381"/>
      <c r="D1094" s="381"/>
    </row>
    <row r="1095" spans="3:4" s="380" customFormat="1" ht="13.5" customHeight="1">
      <c r="C1095" s="381"/>
      <c r="D1095" s="381"/>
    </row>
    <row r="1096" spans="3:4" s="380" customFormat="1" ht="13.5" customHeight="1">
      <c r="C1096" s="381"/>
      <c r="D1096" s="381"/>
    </row>
    <row r="1097" spans="3:4" s="380" customFormat="1" ht="13.5" customHeight="1">
      <c r="C1097" s="381"/>
      <c r="D1097" s="381"/>
    </row>
    <row r="1098" spans="3:4" s="380" customFormat="1" ht="13.5" customHeight="1">
      <c r="C1098" s="381"/>
      <c r="D1098" s="381"/>
    </row>
    <row r="1099" spans="3:4" s="380" customFormat="1" ht="13.5" customHeight="1">
      <c r="C1099" s="381"/>
      <c r="D1099" s="381"/>
    </row>
    <row r="1100" spans="3:4" s="380" customFormat="1" ht="13.5" customHeight="1">
      <c r="C1100" s="381"/>
      <c r="D1100" s="381"/>
    </row>
    <row r="1101" spans="3:4" s="380" customFormat="1" ht="13.5" customHeight="1">
      <c r="C1101" s="381"/>
      <c r="D1101" s="381"/>
    </row>
    <row r="1102" spans="3:4" s="380" customFormat="1" ht="13.5" customHeight="1">
      <c r="C1102" s="381"/>
      <c r="D1102" s="381"/>
    </row>
    <row r="1103" spans="3:4" s="380" customFormat="1" ht="13.5" customHeight="1">
      <c r="C1103" s="381"/>
      <c r="D1103" s="381"/>
    </row>
    <row r="1104" spans="3:4" s="380" customFormat="1" ht="13.5" customHeight="1">
      <c r="C1104" s="381"/>
      <c r="D1104" s="381"/>
    </row>
    <row r="1105" spans="3:4" s="380" customFormat="1" ht="13.5" customHeight="1">
      <c r="C1105" s="381"/>
      <c r="D1105" s="381"/>
    </row>
    <row r="1106" spans="3:4" s="380" customFormat="1" ht="13.5" customHeight="1">
      <c r="C1106" s="381"/>
      <c r="D1106" s="381"/>
    </row>
    <row r="1107" spans="3:4" s="380" customFormat="1" ht="13.5" customHeight="1">
      <c r="C1107" s="381"/>
      <c r="D1107" s="381"/>
    </row>
    <row r="1108" spans="3:4" s="380" customFormat="1" ht="13.5" customHeight="1">
      <c r="C1108" s="381"/>
      <c r="D1108" s="381"/>
    </row>
    <row r="1109" spans="3:4" s="380" customFormat="1" ht="13.5" customHeight="1">
      <c r="C1109" s="381"/>
      <c r="D1109" s="381"/>
    </row>
    <row r="1110" spans="3:4" s="380" customFormat="1" ht="13.5" customHeight="1">
      <c r="C1110" s="381"/>
      <c r="D1110" s="381"/>
    </row>
    <row r="1111" spans="3:4" s="380" customFormat="1" ht="13.5" customHeight="1">
      <c r="C1111" s="381"/>
      <c r="D1111" s="381"/>
    </row>
    <row r="1112" spans="3:4" s="380" customFormat="1" ht="13.5" customHeight="1">
      <c r="C1112" s="381"/>
      <c r="D1112" s="381"/>
    </row>
    <row r="1113" spans="3:4" s="380" customFormat="1" ht="13.5" customHeight="1">
      <c r="C1113" s="381"/>
      <c r="D1113" s="381"/>
    </row>
    <row r="1114" spans="3:4" s="380" customFormat="1" ht="13.5" customHeight="1">
      <c r="C1114" s="381"/>
      <c r="D1114" s="381"/>
    </row>
    <row r="1115" spans="3:4" s="380" customFormat="1" ht="13.5" customHeight="1">
      <c r="C1115" s="381"/>
      <c r="D1115" s="381"/>
    </row>
    <row r="1116" spans="3:4" s="380" customFormat="1" ht="13.5" customHeight="1">
      <c r="C1116" s="381"/>
      <c r="D1116" s="381"/>
    </row>
    <row r="1117" spans="3:4" s="380" customFormat="1" ht="13.5" customHeight="1">
      <c r="C1117" s="381"/>
      <c r="D1117" s="381"/>
    </row>
    <row r="1118" spans="3:4" s="380" customFormat="1" ht="13.5" customHeight="1">
      <c r="C1118" s="381"/>
      <c r="D1118" s="381"/>
    </row>
    <row r="1119" spans="3:4" s="380" customFormat="1" ht="13.5" customHeight="1">
      <c r="C1119" s="381"/>
      <c r="D1119" s="381"/>
    </row>
    <row r="1120" spans="3:4" s="380" customFormat="1" ht="13.5" customHeight="1">
      <c r="C1120" s="381"/>
      <c r="D1120" s="381"/>
    </row>
    <row r="1121" spans="3:4" s="380" customFormat="1" ht="13.5" customHeight="1">
      <c r="C1121" s="381"/>
      <c r="D1121" s="381"/>
    </row>
    <row r="1122" spans="3:4" s="380" customFormat="1" ht="13.5" customHeight="1">
      <c r="C1122" s="381"/>
      <c r="D1122" s="381"/>
    </row>
    <row r="1123" spans="3:4" s="380" customFormat="1" ht="13.5" customHeight="1">
      <c r="C1123" s="381"/>
      <c r="D1123" s="381"/>
    </row>
    <row r="1124" spans="3:4" s="380" customFormat="1" ht="13.5" customHeight="1">
      <c r="C1124" s="381"/>
      <c r="D1124" s="381"/>
    </row>
    <row r="1125" spans="3:4" s="380" customFormat="1" ht="13.5" customHeight="1">
      <c r="C1125" s="381"/>
      <c r="D1125" s="381"/>
    </row>
    <row r="1126" spans="3:4" s="380" customFormat="1" ht="13.5" customHeight="1">
      <c r="C1126" s="381"/>
      <c r="D1126" s="381"/>
    </row>
    <row r="1127" spans="3:4" s="380" customFormat="1" ht="13.5" customHeight="1">
      <c r="C1127" s="381"/>
      <c r="D1127" s="381"/>
    </row>
    <row r="1128" spans="3:4" s="380" customFormat="1" ht="13.5" customHeight="1">
      <c r="C1128" s="381"/>
      <c r="D1128" s="381"/>
    </row>
    <row r="1129" spans="3:4" s="380" customFormat="1" ht="13.5" customHeight="1">
      <c r="C1129" s="381"/>
      <c r="D1129" s="381"/>
    </row>
    <row r="1130" spans="3:4" s="380" customFormat="1" ht="13.5" customHeight="1">
      <c r="C1130" s="381"/>
      <c r="D1130" s="381"/>
    </row>
    <row r="1131" spans="3:4" s="380" customFormat="1" ht="13.5" customHeight="1">
      <c r="C1131" s="381"/>
      <c r="D1131" s="381"/>
    </row>
    <row r="1132" spans="3:4" s="380" customFormat="1" ht="13.5" customHeight="1">
      <c r="C1132" s="381"/>
      <c r="D1132" s="381"/>
    </row>
    <row r="1133" spans="3:4" s="380" customFormat="1" ht="13.5" customHeight="1">
      <c r="C1133" s="381"/>
      <c r="D1133" s="381"/>
    </row>
    <row r="1134" spans="3:4" s="380" customFormat="1" ht="13.5" customHeight="1">
      <c r="C1134" s="381"/>
      <c r="D1134" s="381"/>
    </row>
    <row r="1135" spans="3:4" s="380" customFormat="1" ht="13.5" customHeight="1">
      <c r="C1135" s="381"/>
      <c r="D1135" s="381"/>
    </row>
    <row r="1136" spans="3:4" s="380" customFormat="1" ht="13.5" customHeight="1">
      <c r="C1136" s="381"/>
      <c r="D1136" s="381"/>
    </row>
    <row r="1137" spans="3:4" s="380" customFormat="1" ht="13.5" customHeight="1">
      <c r="C1137" s="381"/>
      <c r="D1137" s="381"/>
    </row>
    <row r="1138" spans="3:4" s="380" customFormat="1" ht="13.5" customHeight="1">
      <c r="C1138" s="381"/>
      <c r="D1138" s="381"/>
    </row>
    <row r="1139" spans="3:4" s="380" customFormat="1" ht="13.5" customHeight="1">
      <c r="C1139" s="381"/>
      <c r="D1139" s="381"/>
    </row>
    <row r="1140" spans="3:4" s="380" customFormat="1" ht="13.5" customHeight="1">
      <c r="C1140" s="381"/>
      <c r="D1140" s="381"/>
    </row>
    <row r="1141" spans="3:4" s="380" customFormat="1" ht="13.5" customHeight="1">
      <c r="C1141" s="381"/>
      <c r="D1141" s="381"/>
    </row>
    <row r="1142" spans="3:4" s="380" customFormat="1" ht="13.5" customHeight="1">
      <c r="C1142" s="381"/>
      <c r="D1142" s="381"/>
    </row>
    <row r="1143" spans="3:4" s="380" customFormat="1" ht="13.5" customHeight="1">
      <c r="C1143" s="381"/>
      <c r="D1143" s="381"/>
    </row>
    <row r="1144" spans="3:4" s="380" customFormat="1" ht="13.5" customHeight="1">
      <c r="C1144" s="381"/>
      <c r="D1144" s="381"/>
    </row>
    <row r="1145" spans="3:4" s="380" customFormat="1" ht="13.5" customHeight="1">
      <c r="C1145" s="381"/>
      <c r="D1145" s="381"/>
    </row>
    <row r="1146" spans="3:4" s="380" customFormat="1" ht="13.5" customHeight="1">
      <c r="C1146" s="381"/>
      <c r="D1146" s="381"/>
    </row>
    <row r="1147" spans="3:4" s="380" customFormat="1" ht="13.5" customHeight="1">
      <c r="C1147" s="381"/>
      <c r="D1147" s="381"/>
    </row>
    <row r="1148" spans="3:4" s="380" customFormat="1" ht="13.5" customHeight="1">
      <c r="C1148" s="381"/>
      <c r="D1148" s="381"/>
    </row>
    <row r="1149" spans="3:4" s="380" customFormat="1" ht="13.5" customHeight="1">
      <c r="C1149" s="381"/>
      <c r="D1149" s="381"/>
    </row>
    <row r="1150" spans="3:4" s="380" customFormat="1" ht="13.5" customHeight="1">
      <c r="C1150" s="381"/>
      <c r="D1150" s="381"/>
    </row>
    <row r="1151" spans="3:4" s="380" customFormat="1" ht="13.5" customHeight="1">
      <c r="C1151" s="381"/>
      <c r="D1151" s="381"/>
    </row>
    <row r="1152" spans="3:4" s="380" customFormat="1" ht="13.5" customHeight="1">
      <c r="C1152" s="381"/>
      <c r="D1152" s="381"/>
    </row>
    <row r="1153" spans="3:4" s="380" customFormat="1" ht="13.5" customHeight="1">
      <c r="C1153" s="381"/>
      <c r="D1153" s="381"/>
    </row>
    <row r="1154" spans="3:4" s="380" customFormat="1" ht="13.5" customHeight="1">
      <c r="C1154" s="381"/>
      <c r="D1154" s="381"/>
    </row>
    <row r="1155" spans="3:4" s="380" customFormat="1" ht="13.5" customHeight="1">
      <c r="C1155" s="381"/>
      <c r="D1155" s="381"/>
    </row>
    <row r="1156" spans="3:4" s="380" customFormat="1" ht="13.5" customHeight="1">
      <c r="C1156" s="381"/>
      <c r="D1156" s="381"/>
    </row>
    <row r="1157" spans="3:4" s="380" customFormat="1" ht="13.5" customHeight="1">
      <c r="C1157" s="381"/>
      <c r="D1157" s="381"/>
    </row>
    <row r="1158" spans="3:4" s="380" customFormat="1" ht="13.5" customHeight="1">
      <c r="C1158" s="381"/>
      <c r="D1158" s="381"/>
    </row>
    <row r="1159" spans="3:4" s="380" customFormat="1" ht="13.5" customHeight="1">
      <c r="C1159" s="381"/>
      <c r="D1159" s="381"/>
    </row>
    <row r="1160" spans="3:4" s="380" customFormat="1" ht="13.5" customHeight="1">
      <c r="C1160" s="381"/>
      <c r="D1160" s="381"/>
    </row>
    <row r="1161" spans="3:4" s="380" customFormat="1" ht="13.5" customHeight="1">
      <c r="C1161" s="381"/>
      <c r="D1161" s="381"/>
    </row>
    <row r="1162" spans="3:4" s="380" customFormat="1" ht="13.5" customHeight="1">
      <c r="C1162" s="381"/>
      <c r="D1162" s="381"/>
    </row>
    <row r="1163" spans="3:4" s="380" customFormat="1" ht="13.5" customHeight="1">
      <c r="C1163" s="381"/>
      <c r="D1163" s="381"/>
    </row>
    <row r="1164" spans="3:4" s="380" customFormat="1" ht="13.5" customHeight="1">
      <c r="C1164" s="381"/>
      <c r="D1164" s="381"/>
    </row>
    <row r="1165" spans="3:4" s="380" customFormat="1" ht="13.5" customHeight="1">
      <c r="C1165" s="381"/>
      <c r="D1165" s="381"/>
    </row>
    <row r="1166" spans="3:4" s="380" customFormat="1" ht="13.5" customHeight="1">
      <c r="C1166" s="381"/>
      <c r="D1166" s="381"/>
    </row>
    <row r="1167" spans="3:4" s="380" customFormat="1" ht="13.5" customHeight="1">
      <c r="C1167" s="381"/>
      <c r="D1167" s="381"/>
    </row>
    <row r="1168" spans="3:4" s="380" customFormat="1" ht="13.5" customHeight="1">
      <c r="C1168" s="381"/>
      <c r="D1168" s="381"/>
    </row>
    <row r="1169" spans="3:4" s="380" customFormat="1" ht="13.5" customHeight="1">
      <c r="C1169" s="381"/>
      <c r="D1169" s="381"/>
    </row>
    <row r="1170" spans="3:4" s="380" customFormat="1" ht="13.5" customHeight="1">
      <c r="C1170" s="381"/>
      <c r="D1170" s="381"/>
    </row>
    <row r="1171" spans="3:4" s="380" customFormat="1" ht="13.5" customHeight="1">
      <c r="C1171" s="381"/>
      <c r="D1171" s="381"/>
    </row>
    <row r="1172" spans="3:4" s="380" customFormat="1" ht="13.5" customHeight="1">
      <c r="C1172" s="381"/>
      <c r="D1172" s="381"/>
    </row>
    <row r="1173" spans="3:4" s="380" customFormat="1" ht="13.5" customHeight="1">
      <c r="C1173" s="381"/>
      <c r="D1173" s="381"/>
    </row>
    <row r="1174" spans="3:4" s="380" customFormat="1" ht="13.5" customHeight="1">
      <c r="C1174" s="381"/>
      <c r="D1174" s="381"/>
    </row>
    <row r="1175" spans="3:4" s="380" customFormat="1" ht="13.5" customHeight="1">
      <c r="C1175" s="381"/>
      <c r="D1175" s="381"/>
    </row>
    <row r="1176" spans="3:4" s="380" customFormat="1" ht="13.5" customHeight="1">
      <c r="C1176" s="381"/>
      <c r="D1176" s="381"/>
    </row>
    <row r="1177" spans="3:4" s="380" customFormat="1" ht="13.5" customHeight="1">
      <c r="C1177" s="381"/>
      <c r="D1177" s="381"/>
    </row>
    <row r="1178" spans="3:4" s="380" customFormat="1" ht="13.5" customHeight="1">
      <c r="C1178" s="381"/>
      <c r="D1178" s="381"/>
    </row>
    <row r="1179" spans="3:4" s="380" customFormat="1" ht="13.5" customHeight="1">
      <c r="C1179" s="381"/>
      <c r="D1179" s="381"/>
    </row>
    <row r="1180" spans="3:4" s="380" customFormat="1" ht="13.5" customHeight="1">
      <c r="C1180" s="381"/>
      <c r="D1180" s="381"/>
    </row>
    <row r="1181" spans="3:4" s="380" customFormat="1" ht="13.5" customHeight="1">
      <c r="C1181" s="381"/>
      <c r="D1181" s="381"/>
    </row>
    <row r="1182" spans="3:4" s="380" customFormat="1" ht="13.5" customHeight="1">
      <c r="C1182" s="381"/>
      <c r="D1182" s="381"/>
    </row>
    <row r="1183" spans="3:4" s="380" customFormat="1" ht="13.5" customHeight="1">
      <c r="C1183" s="381"/>
      <c r="D1183" s="381"/>
    </row>
    <row r="1184" spans="3:4" s="380" customFormat="1" ht="13.5" customHeight="1">
      <c r="C1184" s="381"/>
      <c r="D1184" s="381"/>
    </row>
    <row r="1185" spans="3:4" s="380" customFormat="1" ht="13.5" customHeight="1">
      <c r="C1185" s="381"/>
      <c r="D1185" s="381"/>
    </row>
    <row r="1186" spans="3:4" s="380" customFormat="1" ht="13.5" customHeight="1">
      <c r="C1186" s="381"/>
      <c r="D1186" s="381"/>
    </row>
    <row r="1187" spans="3:4" s="380" customFormat="1" ht="13.5" customHeight="1">
      <c r="C1187" s="381"/>
      <c r="D1187" s="381"/>
    </row>
    <row r="1188" spans="3:4" s="380" customFormat="1" ht="13.5" customHeight="1">
      <c r="C1188" s="381"/>
      <c r="D1188" s="381"/>
    </row>
    <row r="1189" spans="3:4" s="380" customFormat="1" ht="13.5" customHeight="1">
      <c r="C1189" s="381"/>
      <c r="D1189" s="381"/>
    </row>
    <row r="1190" spans="3:4" s="380" customFormat="1" ht="13.5" customHeight="1">
      <c r="C1190" s="381"/>
      <c r="D1190" s="381"/>
    </row>
    <row r="1191" spans="3:4" s="380" customFormat="1" ht="13.5" customHeight="1">
      <c r="C1191" s="381"/>
      <c r="D1191" s="381"/>
    </row>
    <row r="1192" spans="3:4" s="380" customFormat="1" ht="13.5" customHeight="1">
      <c r="C1192" s="381"/>
      <c r="D1192" s="381"/>
    </row>
    <row r="1193" spans="3:4" s="380" customFormat="1" ht="13.5" customHeight="1">
      <c r="C1193" s="381"/>
      <c r="D1193" s="381"/>
    </row>
    <row r="1194" spans="3:4" s="380" customFormat="1" ht="13.5" customHeight="1">
      <c r="C1194" s="381"/>
      <c r="D1194" s="381"/>
    </row>
    <row r="1195" spans="3:4" s="380" customFormat="1" ht="13.5" customHeight="1">
      <c r="C1195" s="381"/>
      <c r="D1195" s="381"/>
    </row>
    <row r="1196" spans="3:4" s="380" customFormat="1" ht="13.5" customHeight="1">
      <c r="C1196" s="381"/>
      <c r="D1196" s="381"/>
    </row>
    <row r="1197" spans="3:4" s="380" customFormat="1" ht="13.5" customHeight="1">
      <c r="C1197" s="381"/>
      <c r="D1197" s="381"/>
    </row>
    <row r="1198" spans="3:4" s="380" customFormat="1" ht="13.5" customHeight="1">
      <c r="C1198" s="381"/>
      <c r="D1198" s="381"/>
    </row>
    <row r="1199" spans="3:4" s="380" customFormat="1" ht="13.5" customHeight="1">
      <c r="C1199" s="381"/>
      <c r="D1199" s="381"/>
    </row>
    <row r="1200" spans="3:4" s="380" customFormat="1" ht="13.5" customHeight="1">
      <c r="C1200" s="381"/>
      <c r="D1200" s="381"/>
    </row>
    <row r="1201" spans="3:4" s="380" customFormat="1" ht="13.5" customHeight="1">
      <c r="C1201" s="381"/>
      <c r="D1201" s="381"/>
    </row>
    <row r="1202" spans="3:4" s="380" customFormat="1" ht="13.5" customHeight="1">
      <c r="C1202" s="381"/>
      <c r="D1202" s="381"/>
    </row>
    <row r="1203" spans="3:4" s="380" customFormat="1" ht="13.5" customHeight="1">
      <c r="C1203" s="381"/>
      <c r="D1203" s="381"/>
    </row>
    <row r="1204" spans="3:4" s="380" customFormat="1" ht="13.5" customHeight="1">
      <c r="C1204" s="381"/>
      <c r="D1204" s="381"/>
    </row>
    <row r="1205" spans="3:4" s="380" customFormat="1" ht="13.5" customHeight="1">
      <c r="C1205" s="381"/>
      <c r="D1205" s="381"/>
    </row>
    <row r="1206" spans="3:4" s="380" customFormat="1" ht="13.5" customHeight="1">
      <c r="C1206" s="381"/>
      <c r="D1206" s="381"/>
    </row>
    <row r="1207" spans="3:4" s="380" customFormat="1" ht="13.5" customHeight="1">
      <c r="C1207" s="381"/>
      <c r="D1207" s="381"/>
    </row>
    <row r="1208" spans="3:4" s="380" customFormat="1" ht="13.5" customHeight="1">
      <c r="C1208" s="381"/>
      <c r="D1208" s="381"/>
    </row>
    <row r="1209" spans="3:4" s="380" customFormat="1" ht="13.5" customHeight="1">
      <c r="C1209" s="381"/>
      <c r="D1209" s="381"/>
    </row>
    <row r="1210" spans="3:4" s="380" customFormat="1" ht="13.5" customHeight="1">
      <c r="C1210" s="381"/>
      <c r="D1210" s="381"/>
    </row>
    <row r="1211" spans="3:4" s="380" customFormat="1" ht="13.5" customHeight="1">
      <c r="C1211" s="381"/>
      <c r="D1211" s="381"/>
    </row>
    <row r="1212" spans="3:4" s="380" customFormat="1" ht="13.5" customHeight="1">
      <c r="C1212" s="381"/>
      <c r="D1212" s="381"/>
    </row>
    <row r="1213" spans="3:4" s="380" customFormat="1" ht="13.5" customHeight="1">
      <c r="C1213" s="381"/>
      <c r="D1213" s="381"/>
    </row>
    <row r="1214" spans="3:4" s="380" customFormat="1" ht="13.5" customHeight="1">
      <c r="C1214" s="381"/>
      <c r="D1214" s="381"/>
    </row>
    <row r="1215" spans="3:4" s="380" customFormat="1" ht="13.5" customHeight="1">
      <c r="C1215" s="381"/>
      <c r="D1215" s="381"/>
    </row>
    <row r="1216" spans="3:4" s="380" customFormat="1" ht="13.5" customHeight="1">
      <c r="C1216" s="381"/>
      <c r="D1216" s="381"/>
    </row>
    <row r="1217" spans="3:4" s="380" customFormat="1" ht="13.5" customHeight="1">
      <c r="C1217" s="381"/>
      <c r="D1217" s="381"/>
    </row>
    <row r="1218" spans="3:4" s="380" customFormat="1" ht="13.5" customHeight="1">
      <c r="C1218" s="381"/>
      <c r="D1218" s="381"/>
    </row>
    <row r="1219" spans="3:4" s="380" customFormat="1" ht="13.5" customHeight="1">
      <c r="C1219" s="381"/>
      <c r="D1219" s="381"/>
    </row>
    <row r="1220" spans="3:4" s="380" customFormat="1" ht="13.5" customHeight="1">
      <c r="C1220" s="381"/>
      <c r="D1220" s="381"/>
    </row>
    <row r="1221" spans="3:4" s="380" customFormat="1" ht="13.5" customHeight="1">
      <c r="C1221" s="381"/>
      <c r="D1221" s="381"/>
    </row>
    <row r="1222" spans="3:4" s="380" customFormat="1" ht="13.5" customHeight="1">
      <c r="C1222" s="381"/>
      <c r="D1222" s="381"/>
    </row>
    <row r="1223" spans="3:4" s="380" customFormat="1" ht="13.5" customHeight="1">
      <c r="C1223" s="381"/>
      <c r="D1223" s="381"/>
    </row>
    <row r="1224" spans="3:4" s="380" customFormat="1" ht="13.5" customHeight="1">
      <c r="C1224" s="381"/>
      <c r="D1224" s="381"/>
    </row>
    <row r="1225" spans="3:4" s="380" customFormat="1" ht="13.5" customHeight="1">
      <c r="C1225" s="381"/>
      <c r="D1225" s="381"/>
    </row>
    <row r="1226" spans="3:4" s="380" customFormat="1" ht="13.5" customHeight="1">
      <c r="C1226" s="381"/>
      <c r="D1226" s="381"/>
    </row>
    <row r="1227" spans="3:4" s="380" customFormat="1" ht="13.5" customHeight="1">
      <c r="C1227" s="381"/>
      <c r="D1227" s="381"/>
    </row>
    <row r="1228" spans="3:4" s="380" customFormat="1" ht="13.5" customHeight="1">
      <c r="C1228" s="381"/>
      <c r="D1228" s="381"/>
    </row>
    <row r="1229" spans="3:4" s="380" customFormat="1" ht="13.5" customHeight="1">
      <c r="C1229" s="381"/>
      <c r="D1229" s="381"/>
    </row>
    <row r="1230" spans="3:4" s="380" customFormat="1" ht="13.5" customHeight="1">
      <c r="C1230" s="381"/>
      <c r="D1230" s="381"/>
    </row>
    <row r="1231" spans="3:4" s="380" customFormat="1" ht="13.5" customHeight="1">
      <c r="C1231" s="381"/>
      <c r="D1231" s="381"/>
    </row>
    <row r="1232" spans="3:4" s="380" customFormat="1" ht="13.5" customHeight="1">
      <c r="C1232" s="381"/>
      <c r="D1232" s="381"/>
    </row>
    <row r="1233" spans="3:4" s="380" customFormat="1" ht="13.5" customHeight="1">
      <c r="C1233" s="381"/>
      <c r="D1233" s="381"/>
    </row>
    <row r="1234" spans="3:4" s="380" customFormat="1" ht="13.5" customHeight="1">
      <c r="C1234" s="381"/>
      <c r="D1234" s="381"/>
    </row>
    <row r="1235" spans="3:4" s="380" customFormat="1" ht="13.5" customHeight="1">
      <c r="C1235" s="381"/>
      <c r="D1235" s="381"/>
    </row>
    <row r="1236" spans="3:4" s="380" customFormat="1" ht="13.5" customHeight="1">
      <c r="C1236" s="381"/>
      <c r="D1236" s="381"/>
    </row>
    <row r="1237" spans="3:4" s="380" customFormat="1" ht="13.5" customHeight="1">
      <c r="C1237" s="381"/>
      <c r="D1237" s="381"/>
    </row>
    <row r="1238" spans="3:4" s="380" customFormat="1" ht="13.5" customHeight="1">
      <c r="C1238" s="381"/>
      <c r="D1238" s="381"/>
    </row>
    <row r="1239" spans="3:4" s="380" customFormat="1" ht="13.5" customHeight="1">
      <c r="C1239" s="381"/>
      <c r="D1239" s="381"/>
    </row>
    <row r="1240" spans="3:4" s="380" customFormat="1" ht="13.5" customHeight="1">
      <c r="C1240" s="381"/>
      <c r="D1240" s="381"/>
    </row>
    <row r="1241" spans="3:4" s="380" customFormat="1" ht="13.5" customHeight="1">
      <c r="C1241" s="381"/>
      <c r="D1241" s="381"/>
    </row>
    <row r="1242" spans="3:4" s="380" customFormat="1" ht="13.5" customHeight="1">
      <c r="C1242" s="381"/>
      <c r="D1242" s="381"/>
    </row>
    <row r="1243" spans="3:4" s="380" customFormat="1" ht="13.5" customHeight="1">
      <c r="C1243" s="381"/>
      <c r="D1243" s="381"/>
    </row>
    <row r="1244" spans="3:4" s="380" customFormat="1" ht="13.5" customHeight="1">
      <c r="C1244" s="381"/>
      <c r="D1244" s="381"/>
    </row>
    <row r="1245" spans="3:4" s="380" customFormat="1" ht="13.5" customHeight="1">
      <c r="C1245" s="381"/>
      <c r="D1245" s="381"/>
    </row>
    <row r="1246" spans="3:4" s="380" customFormat="1" ht="13.5" customHeight="1">
      <c r="C1246" s="381"/>
      <c r="D1246" s="381"/>
    </row>
    <row r="1247" spans="3:4" s="380" customFormat="1" ht="13.5" customHeight="1">
      <c r="C1247" s="381"/>
      <c r="D1247" s="381"/>
    </row>
    <row r="1248" spans="3:4" s="380" customFormat="1" ht="13.5" customHeight="1">
      <c r="C1248" s="381"/>
      <c r="D1248" s="381"/>
    </row>
    <row r="1249" spans="3:4" s="380" customFormat="1" ht="13.5" customHeight="1">
      <c r="C1249" s="381"/>
      <c r="D1249" s="381"/>
    </row>
    <row r="1250" spans="3:4" s="380" customFormat="1" ht="13.5" customHeight="1">
      <c r="C1250" s="381"/>
      <c r="D1250" s="381"/>
    </row>
    <row r="1251" spans="3:4" s="380" customFormat="1" ht="13.5" customHeight="1">
      <c r="C1251" s="381"/>
      <c r="D1251" s="381"/>
    </row>
    <row r="1252" spans="3:4" s="380" customFormat="1" ht="13.5" customHeight="1">
      <c r="C1252" s="381"/>
      <c r="D1252" s="381"/>
    </row>
    <row r="1253" spans="3:4" s="380" customFormat="1" ht="13.5" customHeight="1">
      <c r="C1253" s="381"/>
      <c r="D1253" s="381"/>
    </row>
    <row r="1254" spans="3:4" s="380" customFormat="1" ht="13.5" customHeight="1">
      <c r="C1254" s="381"/>
      <c r="D1254" s="381"/>
    </row>
    <row r="1255" spans="3:4" s="380" customFormat="1" ht="13.5" customHeight="1">
      <c r="C1255" s="381"/>
      <c r="D1255" s="381"/>
    </row>
    <row r="1256" spans="3:4" s="380" customFormat="1" ht="13.5" customHeight="1">
      <c r="C1256" s="381"/>
      <c r="D1256" s="381"/>
    </row>
    <row r="1257" spans="3:4" s="380" customFormat="1" ht="13.5" customHeight="1">
      <c r="C1257" s="381"/>
      <c r="D1257" s="381"/>
    </row>
    <row r="1258" spans="3:4" s="380" customFormat="1" ht="13.5" customHeight="1">
      <c r="C1258" s="381"/>
      <c r="D1258" s="381"/>
    </row>
    <row r="1259" spans="3:4" s="380" customFormat="1" ht="13.5" customHeight="1">
      <c r="C1259" s="381"/>
      <c r="D1259" s="381"/>
    </row>
    <row r="1260" spans="3:4" s="380" customFormat="1" ht="13.5" customHeight="1">
      <c r="C1260" s="381"/>
      <c r="D1260" s="381"/>
    </row>
    <row r="1261" spans="3:4" s="380" customFormat="1" ht="13.5" customHeight="1">
      <c r="C1261" s="381"/>
      <c r="D1261" s="381"/>
    </row>
    <row r="1262" spans="3:4" s="380" customFormat="1" ht="13.5" customHeight="1">
      <c r="C1262" s="381"/>
      <c r="D1262" s="381"/>
    </row>
    <row r="1263" spans="3:4" s="380" customFormat="1" ht="13.5" customHeight="1">
      <c r="C1263" s="381"/>
      <c r="D1263" s="381"/>
    </row>
    <row r="1264" spans="3:4" s="380" customFormat="1" ht="13.5" customHeight="1">
      <c r="C1264" s="381"/>
      <c r="D1264" s="381"/>
    </row>
    <row r="1265" spans="3:4" s="380" customFormat="1" ht="13.5" customHeight="1">
      <c r="C1265" s="381"/>
      <c r="D1265" s="381"/>
    </row>
    <row r="1266" spans="3:4" s="380" customFormat="1" ht="13.5" customHeight="1">
      <c r="C1266" s="381"/>
      <c r="D1266" s="381"/>
    </row>
    <row r="1267" spans="3:4" s="380" customFormat="1" ht="13.5" customHeight="1">
      <c r="C1267" s="381"/>
      <c r="D1267" s="381"/>
    </row>
    <row r="1268" spans="3:4" s="380" customFormat="1" ht="13.5" customHeight="1">
      <c r="C1268" s="381"/>
      <c r="D1268" s="381"/>
    </row>
    <row r="1269" spans="3:4" s="380" customFormat="1" ht="13.5" customHeight="1">
      <c r="C1269" s="381"/>
      <c r="D1269" s="381"/>
    </row>
    <row r="1270" spans="3:4" s="380" customFormat="1" ht="13.5" customHeight="1">
      <c r="C1270" s="381"/>
      <c r="D1270" s="381"/>
    </row>
    <row r="1271" spans="3:4" s="380" customFormat="1" ht="13.5" customHeight="1">
      <c r="C1271" s="381"/>
      <c r="D1271" s="381"/>
    </row>
    <row r="1272" spans="3:4" s="380" customFormat="1" ht="13.5" customHeight="1">
      <c r="C1272" s="381"/>
      <c r="D1272" s="381"/>
    </row>
    <row r="1273" spans="3:4" s="380" customFormat="1" ht="13.5" customHeight="1">
      <c r="C1273" s="381"/>
      <c r="D1273" s="381"/>
    </row>
    <row r="1274" spans="3:4" s="380" customFormat="1" ht="13.5" customHeight="1">
      <c r="C1274" s="381"/>
      <c r="D1274" s="381"/>
    </row>
    <row r="1275" spans="3:4" s="380" customFormat="1" ht="13.5" customHeight="1">
      <c r="C1275" s="381"/>
      <c r="D1275" s="381"/>
    </row>
    <row r="1276" spans="3:4" s="380" customFormat="1" ht="13.5" customHeight="1">
      <c r="C1276" s="381"/>
      <c r="D1276" s="381"/>
    </row>
    <row r="1277" spans="3:4" s="380" customFormat="1" ht="13.5" customHeight="1">
      <c r="C1277" s="381"/>
      <c r="D1277" s="381"/>
    </row>
    <row r="1278" spans="3:4" s="380" customFormat="1" ht="13.5" customHeight="1">
      <c r="C1278" s="381"/>
      <c r="D1278" s="381"/>
    </row>
    <row r="1279" spans="3:4" s="380" customFormat="1" ht="13.5" customHeight="1">
      <c r="C1279" s="381"/>
      <c r="D1279" s="381"/>
    </row>
    <row r="1280" spans="3:4" s="380" customFormat="1" ht="13.5" customHeight="1">
      <c r="C1280" s="381"/>
      <c r="D1280" s="381"/>
    </row>
    <row r="1281" spans="3:4" s="380" customFormat="1" ht="13.5" customHeight="1">
      <c r="C1281" s="381"/>
      <c r="D1281" s="381"/>
    </row>
    <row r="1282" spans="3:4" s="380" customFormat="1" ht="13.5" customHeight="1">
      <c r="C1282" s="381"/>
      <c r="D1282" s="381"/>
    </row>
    <row r="1283" spans="3:4" s="380" customFormat="1" ht="13.5" customHeight="1">
      <c r="C1283" s="381"/>
      <c r="D1283" s="381"/>
    </row>
    <row r="1284" spans="3:4" s="380" customFormat="1" ht="13.5" customHeight="1">
      <c r="C1284" s="381"/>
      <c r="D1284" s="381"/>
    </row>
    <row r="1285" spans="3:4" s="380" customFormat="1" ht="13.5" customHeight="1">
      <c r="C1285" s="381"/>
      <c r="D1285" s="381"/>
    </row>
    <row r="1286" spans="3:4" s="380" customFormat="1" ht="13.5" customHeight="1">
      <c r="C1286" s="381"/>
      <c r="D1286" s="381"/>
    </row>
    <row r="1287" spans="3:4" s="380" customFormat="1" ht="13.5" customHeight="1">
      <c r="C1287" s="381"/>
      <c r="D1287" s="381"/>
    </row>
    <row r="1288" spans="3:4" s="380" customFormat="1" ht="13.5" customHeight="1">
      <c r="C1288" s="381"/>
      <c r="D1288" s="381"/>
    </row>
    <row r="1289" spans="3:4" s="380" customFormat="1" ht="13.5" customHeight="1">
      <c r="C1289" s="381"/>
      <c r="D1289" s="381"/>
    </row>
    <row r="1290" spans="3:4" s="380" customFormat="1" ht="13.5" customHeight="1">
      <c r="C1290" s="381"/>
      <c r="D1290" s="381"/>
    </row>
    <row r="1291" spans="3:4" s="380" customFormat="1" ht="13.5" customHeight="1">
      <c r="C1291" s="381"/>
      <c r="D1291" s="381"/>
    </row>
    <row r="1292" spans="3:4" s="380" customFormat="1" ht="13.5" customHeight="1">
      <c r="C1292" s="381"/>
      <c r="D1292" s="381"/>
    </row>
    <row r="1293" spans="3:4" s="380" customFormat="1" ht="13.5" customHeight="1">
      <c r="C1293" s="381"/>
      <c r="D1293" s="381"/>
    </row>
    <row r="1294" spans="3:4" s="380" customFormat="1" ht="13.5" customHeight="1">
      <c r="C1294" s="381"/>
      <c r="D1294" s="381"/>
    </row>
    <row r="1295" spans="3:4" s="380" customFormat="1" ht="13.5" customHeight="1">
      <c r="C1295" s="381"/>
      <c r="D1295" s="381"/>
    </row>
    <row r="1296" spans="3:4" s="380" customFormat="1" ht="13.5" customHeight="1">
      <c r="C1296" s="381"/>
      <c r="D1296" s="381"/>
    </row>
    <row r="1297" spans="3:4" s="380" customFormat="1" ht="13.5" customHeight="1">
      <c r="C1297" s="381"/>
      <c r="D1297" s="381"/>
    </row>
    <row r="1298" spans="3:4" s="380" customFormat="1" ht="13.5" customHeight="1">
      <c r="C1298" s="381"/>
      <c r="D1298" s="381"/>
    </row>
    <row r="1299" spans="3:4" s="380" customFormat="1" ht="13.5" customHeight="1">
      <c r="C1299" s="381"/>
      <c r="D1299" s="381"/>
    </row>
    <row r="1300" spans="3:4" s="380" customFormat="1" ht="13.5" customHeight="1">
      <c r="C1300" s="381"/>
      <c r="D1300" s="381"/>
    </row>
    <row r="1301" spans="3:4" s="380" customFormat="1" ht="13.5" customHeight="1">
      <c r="C1301" s="381"/>
      <c r="D1301" s="381"/>
    </row>
    <row r="1302" spans="3:4" s="380" customFormat="1" ht="13.5" customHeight="1">
      <c r="C1302" s="381"/>
      <c r="D1302" s="381"/>
    </row>
    <row r="1303" spans="3:4" s="380" customFormat="1" ht="13.5" customHeight="1">
      <c r="C1303" s="381"/>
      <c r="D1303" s="381"/>
    </row>
    <row r="1304" spans="3:4" s="380" customFormat="1" ht="13.5" customHeight="1">
      <c r="C1304" s="381"/>
      <c r="D1304" s="381"/>
    </row>
    <row r="1305" spans="3:4" s="380" customFormat="1" ht="13.5" customHeight="1">
      <c r="C1305" s="381"/>
      <c r="D1305" s="381"/>
    </row>
    <row r="1306" spans="3:4" s="380" customFormat="1" ht="13.5" customHeight="1">
      <c r="C1306" s="381"/>
      <c r="D1306" s="381"/>
    </row>
    <row r="1307" spans="3:4" s="380" customFormat="1" ht="13.5" customHeight="1">
      <c r="C1307" s="381"/>
      <c r="D1307" s="381"/>
    </row>
    <row r="1308" spans="3:4" s="380" customFormat="1" ht="13.5" customHeight="1">
      <c r="C1308" s="381"/>
      <c r="D1308" s="381"/>
    </row>
    <row r="1309" spans="3:4" s="380" customFormat="1" ht="13.5" customHeight="1">
      <c r="C1309" s="381"/>
      <c r="D1309" s="381"/>
    </row>
    <row r="1310" spans="3:4" s="380" customFormat="1" ht="13.5" customHeight="1">
      <c r="C1310" s="381"/>
      <c r="D1310" s="381"/>
    </row>
    <row r="1311" spans="3:4" s="380" customFormat="1" ht="13.5" customHeight="1">
      <c r="C1311" s="381"/>
      <c r="D1311" s="381"/>
    </row>
    <row r="1312" spans="3:4" s="380" customFormat="1" ht="13.5" customHeight="1">
      <c r="C1312" s="381"/>
      <c r="D1312" s="381"/>
    </row>
    <row r="1313" spans="3:4" s="380" customFormat="1" ht="13.5" customHeight="1">
      <c r="C1313" s="381"/>
      <c r="D1313" s="381"/>
    </row>
    <row r="1314" spans="3:4" s="380" customFormat="1" ht="13.5" customHeight="1">
      <c r="C1314" s="381"/>
      <c r="D1314" s="381"/>
    </row>
    <row r="1315" spans="3:4" s="380" customFormat="1" ht="13.5" customHeight="1">
      <c r="C1315" s="381"/>
      <c r="D1315" s="381"/>
    </row>
    <row r="1316" spans="3:4" s="380" customFormat="1" ht="13.5" customHeight="1">
      <c r="C1316" s="381"/>
      <c r="D1316" s="381"/>
    </row>
    <row r="1317" spans="3:4" s="380" customFormat="1" ht="13.5" customHeight="1">
      <c r="C1317" s="381"/>
      <c r="D1317" s="381"/>
    </row>
    <row r="1318" spans="3:4" s="380" customFormat="1" ht="13.5" customHeight="1">
      <c r="C1318" s="381"/>
      <c r="D1318" s="381"/>
    </row>
    <row r="1319" spans="3:4" s="380" customFormat="1" ht="13.5" customHeight="1">
      <c r="C1319" s="381"/>
      <c r="D1319" s="381"/>
    </row>
    <row r="1320" spans="3:4" s="380" customFormat="1" ht="13.5" customHeight="1">
      <c r="C1320" s="381"/>
      <c r="D1320" s="381"/>
    </row>
    <row r="1321" spans="3:4" s="380" customFormat="1" ht="13.5" customHeight="1">
      <c r="C1321" s="381"/>
      <c r="D1321" s="381"/>
    </row>
    <row r="1322" spans="3:4" s="380" customFormat="1" ht="13.5" customHeight="1">
      <c r="C1322" s="381"/>
      <c r="D1322" s="381"/>
    </row>
    <row r="1323" spans="3:4" s="380" customFormat="1" ht="13.5" customHeight="1">
      <c r="C1323" s="381"/>
      <c r="D1323" s="381"/>
    </row>
    <row r="1324" spans="3:4" s="380" customFormat="1" ht="13.5" customHeight="1">
      <c r="C1324" s="381"/>
      <c r="D1324" s="381"/>
    </row>
    <row r="1325" spans="3:4" s="380" customFormat="1" ht="13.5" customHeight="1">
      <c r="C1325" s="381"/>
      <c r="D1325" s="381"/>
    </row>
    <row r="1326" spans="3:4" s="380" customFormat="1" ht="13.5" customHeight="1">
      <c r="C1326" s="381"/>
      <c r="D1326" s="381"/>
    </row>
    <row r="1327" spans="3:4" s="380" customFormat="1" ht="13.5" customHeight="1">
      <c r="C1327" s="381"/>
      <c r="D1327" s="381"/>
    </row>
    <row r="1328" spans="3:4" s="380" customFormat="1" ht="13.5" customHeight="1">
      <c r="C1328" s="381"/>
      <c r="D1328" s="381"/>
    </row>
    <row r="1329" spans="3:4" s="380" customFormat="1" ht="13.5" customHeight="1">
      <c r="C1329" s="381"/>
      <c r="D1329" s="381"/>
    </row>
    <row r="1330" spans="3:4" s="380" customFormat="1" ht="13.5" customHeight="1">
      <c r="C1330" s="381"/>
      <c r="D1330" s="381"/>
    </row>
    <row r="1331" spans="3:4" s="380" customFormat="1" ht="13.5" customHeight="1">
      <c r="C1331" s="381"/>
      <c r="D1331" s="381"/>
    </row>
    <row r="1332" spans="3:4" s="380" customFormat="1" ht="13.5" customHeight="1">
      <c r="C1332" s="381"/>
      <c r="D1332" s="381"/>
    </row>
    <row r="1333" spans="3:4" s="380" customFormat="1" ht="13.5" customHeight="1">
      <c r="C1333" s="381"/>
      <c r="D1333" s="381"/>
    </row>
    <row r="1334" spans="3:4" s="380" customFormat="1" ht="13.5" customHeight="1">
      <c r="C1334" s="381"/>
      <c r="D1334" s="381"/>
    </row>
    <row r="1335" spans="3:4" s="380" customFormat="1" ht="13.5" customHeight="1">
      <c r="C1335" s="381"/>
      <c r="D1335" s="381"/>
    </row>
    <row r="1336" spans="3:4" s="380" customFormat="1" ht="13.5" customHeight="1">
      <c r="C1336" s="381"/>
      <c r="D1336" s="381"/>
    </row>
    <row r="1337" spans="3:4" s="380" customFormat="1" ht="13.5" customHeight="1">
      <c r="C1337" s="381"/>
      <c r="D1337" s="381"/>
    </row>
    <row r="1338" spans="3:4" s="380" customFormat="1" ht="13.5" customHeight="1">
      <c r="C1338" s="381"/>
      <c r="D1338" s="381"/>
    </row>
    <row r="1339" spans="3:4" s="380" customFormat="1" ht="13.5" customHeight="1">
      <c r="C1339" s="381"/>
      <c r="D1339" s="381"/>
    </row>
    <row r="1340" spans="3:4" s="380" customFormat="1" ht="13.5" customHeight="1">
      <c r="C1340" s="381"/>
      <c r="D1340" s="381"/>
    </row>
    <row r="1341" spans="3:4" s="380" customFormat="1" ht="13.5" customHeight="1">
      <c r="C1341" s="381"/>
      <c r="D1341" s="381"/>
    </row>
    <row r="1342" spans="3:4" s="380" customFormat="1" ht="13.5" customHeight="1">
      <c r="C1342" s="381"/>
      <c r="D1342" s="381"/>
    </row>
    <row r="1343" spans="3:4" s="380" customFormat="1" ht="13.5" customHeight="1">
      <c r="C1343" s="381"/>
      <c r="D1343" s="381"/>
    </row>
    <row r="1344" spans="3:4" s="380" customFormat="1" ht="13.5" customHeight="1">
      <c r="C1344" s="381"/>
      <c r="D1344" s="381"/>
    </row>
    <row r="1345" spans="3:4" s="380" customFormat="1" ht="13.5" customHeight="1">
      <c r="C1345" s="381"/>
      <c r="D1345" s="381"/>
    </row>
    <row r="1346" spans="3:4" s="380" customFormat="1" ht="13.5" customHeight="1">
      <c r="C1346" s="381"/>
      <c r="D1346" s="381"/>
    </row>
    <row r="1347" spans="3:4" s="380" customFormat="1" ht="13.5" customHeight="1">
      <c r="C1347" s="381"/>
      <c r="D1347" s="381"/>
    </row>
    <row r="1348" spans="3:4" s="380" customFormat="1" ht="13.5" customHeight="1">
      <c r="C1348" s="381"/>
      <c r="D1348" s="381"/>
    </row>
    <row r="1349" spans="3:4" s="380" customFormat="1" ht="13.5" customHeight="1">
      <c r="C1349" s="381"/>
      <c r="D1349" s="381"/>
    </row>
    <row r="1350" spans="3:4" s="380" customFormat="1" ht="13.5" customHeight="1">
      <c r="C1350" s="381"/>
      <c r="D1350" s="381"/>
    </row>
    <row r="1351" spans="3:4" s="380" customFormat="1" ht="13.5" customHeight="1">
      <c r="C1351" s="381"/>
      <c r="D1351" s="381"/>
    </row>
    <row r="1352" spans="3:4" s="380" customFormat="1" ht="13.5" customHeight="1">
      <c r="C1352" s="381"/>
      <c r="D1352" s="381"/>
    </row>
    <row r="1353" spans="3:4" s="380" customFormat="1" ht="13.5" customHeight="1">
      <c r="C1353" s="381"/>
      <c r="D1353" s="381"/>
    </row>
    <row r="1354" spans="3:4" s="380" customFormat="1" ht="13.5" customHeight="1">
      <c r="C1354" s="381"/>
      <c r="D1354" s="381"/>
    </row>
    <row r="1355" spans="3:4" s="380" customFormat="1" ht="13.5" customHeight="1">
      <c r="C1355" s="381"/>
      <c r="D1355" s="381"/>
    </row>
    <row r="1356" spans="3:4" s="380" customFormat="1" ht="13.5" customHeight="1">
      <c r="C1356" s="381"/>
      <c r="D1356" s="381"/>
    </row>
    <row r="1357" spans="3:4" s="380" customFormat="1" ht="13.5" customHeight="1">
      <c r="C1357" s="381"/>
      <c r="D1357" s="381"/>
    </row>
    <row r="1358" spans="3:4" s="380" customFormat="1" ht="13.5" customHeight="1">
      <c r="C1358" s="381"/>
      <c r="D1358" s="381"/>
    </row>
    <row r="1359" spans="3:4" s="380" customFormat="1" ht="13.5" customHeight="1">
      <c r="C1359" s="381"/>
      <c r="D1359" s="381"/>
    </row>
    <row r="1360" spans="3:4" s="380" customFormat="1" ht="13.5" customHeight="1">
      <c r="C1360" s="381"/>
      <c r="D1360" s="381"/>
    </row>
    <row r="1361" spans="3:4" s="380" customFormat="1" ht="13.5" customHeight="1">
      <c r="C1361" s="381"/>
      <c r="D1361" s="381"/>
    </row>
    <row r="1362" spans="3:4" s="380" customFormat="1" ht="13.5" customHeight="1">
      <c r="C1362" s="381"/>
      <c r="D1362" s="381"/>
    </row>
    <row r="1363" spans="3:4" s="380" customFormat="1" ht="13.5" customHeight="1">
      <c r="C1363" s="381"/>
      <c r="D1363" s="381"/>
    </row>
    <row r="1364" spans="3:4" s="380" customFormat="1" ht="13.5" customHeight="1">
      <c r="C1364" s="381"/>
      <c r="D1364" s="381"/>
    </row>
    <row r="1365" spans="3:4" s="380" customFormat="1" ht="13.5" customHeight="1">
      <c r="C1365" s="381"/>
      <c r="D1365" s="381"/>
    </row>
    <row r="1366" spans="3:4" s="380" customFormat="1" ht="13.5" customHeight="1">
      <c r="C1366" s="381"/>
      <c r="D1366" s="381"/>
    </row>
    <row r="1367" spans="3:4" s="380" customFormat="1" ht="13.5" customHeight="1">
      <c r="C1367" s="381"/>
      <c r="D1367" s="381"/>
    </row>
    <row r="1368" spans="3:4" s="380" customFormat="1" ht="13.5" customHeight="1">
      <c r="C1368" s="381"/>
      <c r="D1368" s="381"/>
    </row>
    <row r="1369" spans="3:4" s="380" customFormat="1" ht="13.5" customHeight="1">
      <c r="C1369" s="381"/>
      <c r="D1369" s="381"/>
    </row>
    <row r="1370" spans="3:4" s="380" customFormat="1" ht="13.5" customHeight="1">
      <c r="C1370" s="381"/>
      <c r="D1370" s="381"/>
    </row>
    <row r="1371" spans="3:4" s="380" customFormat="1" ht="13.5" customHeight="1">
      <c r="C1371" s="381"/>
      <c r="D1371" s="381"/>
    </row>
    <row r="1372" spans="3:4" s="380" customFormat="1" ht="13.5" customHeight="1">
      <c r="C1372" s="381"/>
      <c r="D1372" s="381"/>
    </row>
    <row r="1373" spans="3:4" s="380" customFormat="1" ht="13.5" customHeight="1">
      <c r="C1373" s="381"/>
      <c r="D1373" s="381"/>
    </row>
    <row r="1374" spans="3:4" s="380" customFormat="1" ht="13.5" customHeight="1">
      <c r="C1374" s="381"/>
      <c r="D1374" s="381"/>
    </row>
    <row r="1375" spans="3:4" s="380" customFormat="1" ht="13.5" customHeight="1">
      <c r="C1375" s="381"/>
      <c r="D1375" s="381"/>
    </row>
    <row r="1376" spans="3:4" s="380" customFormat="1" ht="13.5" customHeight="1">
      <c r="C1376" s="381"/>
      <c r="D1376" s="381"/>
    </row>
    <row r="1377" spans="3:4" s="380" customFormat="1" ht="13.5" customHeight="1">
      <c r="C1377" s="381"/>
      <c r="D1377" s="381"/>
    </row>
    <row r="1378" spans="3:4" s="380" customFormat="1" ht="13.5" customHeight="1">
      <c r="C1378" s="381"/>
      <c r="D1378" s="381"/>
    </row>
    <row r="1379" spans="3:4" s="380" customFormat="1" ht="13.5" customHeight="1">
      <c r="C1379" s="381"/>
      <c r="D1379" s="381"/>
    </row>
    <row r="1380" spans="3:4" s="380" customFormat="1" ht="13.5" customHeight="1">
      <c r="C1380" s="381"/>
      <c r="D1380" s="381"/>
    </row>
    <row r="1381" spans="3:4" s="380" customFormat="1" ht="13.5" customHeight="1">
      <c r="C1381" s="381"/>
      <c r="D1381" s="381"/>
    </row>
    <row r="1382" spans="3:4" s="380" customFormat="1" ht="13.5" customHeight="1">
      <c r="C1382" s="381"/>
      <c r="D1382" s="381"/>
    </row>
    <row r="1383" spans="3:4" s="380" customFormat="1" ht="13.5" customHeight="1">
      <c r="C1383" s="381"/>
      <c r="D1383" s="381"/>
    </row>
    <row r="1384" spans="3:4" s="380" customFormat="1" ht="13.5" customHeight="1">
      <c r="C1384" s="381"/>
      <c r="D1384" s="381"/>
    </row>
    <row r="1385" spans="3:4" s="380" customFormat="1" ht="13.5" customHeight="1">
      <c r="C1385" s="381"/>
      <c r="D1385" s="381"/>
    </row>
    <row r="1386" spans="3:4" s="380" customFormat="1" ht="13.5" customHeight="1">
      <c r="C1386" s="381"/>
      <c r="D1386" s="381"/>
    </row>
    <row r="1387" spans="3:4" s="380" customFormat="1" ht="13.5" customHeight="1">
      <c r="C1387" s="381"/>
      <c r="D1387" s="381"/>
    </row>
    <row r="1388" spans="3:4" s="380" customFormat="1" ht="13.5" customHeight="1">
      <c r="C1388" s="381"/>
      <c r="D1388" s="381"/>
    </row>
    <row r="1389" spans="3:4" s="380" customFormat="1" ht="13.5" customHeight="1">
      <c r="C1389" s="381"/>
      <c r="D1389" s="381"/>
    </row>
    <row r="1390" spans="3:4" s="380" customFormat="1" ht="13.5" customHeight="1">
      <c r="C1390" s="381"/>
      <c r="D1390" s="381"/>
    </row>
    <row r="1391" spans="3:4" s="380" customFormat="1" ht="13.5" customHeight="1">
      <c r="C1391" s="381"/>
      <c r="D1391" s="381"/>
    </row>
    <row r="1392" spans="3:4" s="380" customFormat="1" ht="13.5" customHeight="1">
      <c r="C1392" s="381"/>
      <c r="D1392" s="381"/>
    </row>
    <row r="1393" spans="3:4" s="380" customFormat="1" ht="13.5" customHeight="1">
      <c r="C1393" s="381"/>
      <c r="D1393" s="381"/>
    </row>
    <row r="1394" spans="3:4" s="380" customFormat="1" ht="13.5" customHeight="1">
      <c r="C1394" s="381"/>
      <c r="D1394" s="381"/>
    </row>
    <row r="1395" spans="3:4" s="380" customFormat="1" ht="13.5" customHeight="1">
      <c r="C1395" s="381"/>
      <c r="D1395" s="381"/>
    </row>
    <row r="1396" spans="3:4" s="380" customFormat="1" ht="13.5" customHeight="1">
      <c r="C1396" s="381"/>
      <c r="D1396" s="381"/>
    </row>
    <row r="1397" spans="3:4" s="380" customFormat="1" ht="13.5" customHeight="1">
      <c r="C1397" s="381"/>
      <c r="D1397" s="381"/>
    </row>
    <row r="1398" spans="3:4" s="380" customFormat="1" ht="13.5" customHeight="1">
      <c r="C1398" s="381"/>
      <c r="D1398" s="381"/>
    </row>
    <row r="1399" spans="3:4" s="380" customFormat="1" ht="13.5" customHeight="1">
      <c r="C1399" s="381"/>
      <c r="D1399" s="381"/>
    </row>
    <row r="1400" spans="3:4" s="380" customFormat="1" ht="13.5" customHeight="1">
      <c r="C1400" s="381"/>
      <c r="D1400" s="381"/>
    </row>
    <row r="1401" spans="3:4" s="380" customFormat="1" ht="13.5" customHeight="1">
      <c r="C1401" s="381"/>
      <c r="D1401" s="381"/>
    </row>
    <row r="1402" spans="3:4" s="380" customFormat="1" ht="13.5" customHeight="1">
      <c r="C1402" s="381"/>
      <c r="D1402" s="381"/>
    </row>
    <row r="1403" spans="3:4" s="380" customFormat="1" ht="13.5" customHeight="1">
      <c r="C1403" s="381"/>
      <c r="D1403" s="381"/>
    </row>
    <row r="1404" spans="3:4" s="380" customFormat="1" ht="13.5" customHeight="1">
      <c r="C1404" s="381"/>
      <c r="D1404" s="381"/>
    </row>
    <row r="1405" spans="3:4" s="380" customFormat="1" ht="13.5" customHeight="1">
      <c r="C1405" s="381"/>
      <c r="D1405" s="381"/>
    </row>
    <row r="1406" spans="3:4" s="380" customFormat="1" ht="13.5" customHeight="1">
      <c r="C1406" s="381"/>
      <c r="D1406" s="381"/>
    </row>
    <row r="1407" spans="3:4" s="380" customFormat="1" ht="13.5" customHeight="1">
      <c r="C1407" s="381"/>
      <c r="D1407" s="381"/>
    </row>
    <row r="1408" spans="3:4" s="380" customFormat="1" ht="13.5" customHeight="1">
      <c r="C1408" s="381"/>
      <c r="D1408" s="381"/>
    </row>
    <row r="1409" spans="3:4" s="380" customFormat="1" ht="13.5" customHeight="1">
      <c r="C1409" s="381"/>
      <c r="D1409" s="381"/>
    </row>
    <row r="1410" spans="3:4" s="380" customFormat="1" ht="13.5" customHeight="1">
      <c r="C1410" s="381"/>
      <c r="D1410" s="381"/>
    </row>
    <row r="1411" spans="3:4" s="380" customFormat="1" ht="13.5" customHeight="1">
      <c r="C1411" s="381"/>
      <c r="D1411" s="381"/>
    </row>
    <row r="1412" spans="3:4" s="380" customFormat="1" ht="13.5" customHeight="1">
      <c r="C1412" s="381"/>
      <c r="D1412" s="381"/>
    </row>
    <row r="1413" spans="3:4" s="380" customFormat="1" ht="13.5" customHeight="1">
      <c r="C1413" s="381"/>
      <c r="D1413" s="381"/>
    </row>
    <row r="1414" spans="3:4" s="380" customFormat="1" ht="13.5" customHeight="1">
      <c r="C1414" s="381"/>
      <c r="D1414" s="381"/>
    </row>
    <row r="1415" spans="3:4" s="380" customFormat="1" ht="13.5" customHeight="1">
      <c r="C1415" s="381"/>
      <c r="D1415" s="381"/>
    </row>
    <row r="1416" spans="3:4" s="380" customFormat="1" ht="13.5" customHeight="1">
      <c r="C1416" s="381"/>
      <c r="D1416" s="381"/>
    </row>
    <row r="1417" spans="3:4" s="380" customFormat="1" ht="13.5" customHeight="1">
      <c r="C1417" s="381"/>
      <c r="D1417" s="381"/>
    </row>
    <row r="1418" spans="3:4" s="380" customFormat="1" ht="13.5" customHeight="1">
      <c r="C1418" s="381"/>
      <c r="D1418" s="381"/>
    </row>
    <row r="1419" spans="3:4" s="380" customFormat="1" ht="13.5" customHeight="1">
      <c r="C1419" s="381"/>
      <c r="D1419" s="381"/>
    </row>
    <row r="1420" spans="3:4" s="380" customFormat="1" ht="13.5" customHeight="1">
      <c r="C1420" s="381"/>
      <c r="D1420" s="381"/>
    </row>
    <row r="1421" spans="3:4" s="380" customFormat="1" ht="13.5" customHeight="1">
      <c r="C1421" s="381"/>
      <c r="D1421" s="381"/>
    </row>
    <row r="1422" spans="3:4" s="380" customFormat="1" ht="13.5" customHeight="1">
      <c r="C1422" s="381"/>
      <c r="D1422" s="381"/>
    </row>
    <row r="1423" spans="3:4" s="380" customFormat="1" ht="13.5" customHeight="1">
      <c r="C1423" s="381"/>
      <c r="D1423" s="381"/>
    </row>
    <row r="1424" spans="3:4" s="380" customFormat="1" ht="13.5" customHeight="1">
      <c r="C1424" s="381"/>
      <c r="D1424" s="381"/>
    </row>
    <row r="1425" spans="3:4" s="380" customFormat="1" ht="13.5" customHeight="1">
      <c r="C1425" s="381"/>
      <c r="D1425" s="381"/>
    </row>
    <row r="1426" spans="3:4" s="380" customFormat="1" ht="13.5" customHeight="1">
      <c r="C1426" s="381"/>
      <c r="D1426" s="381"/>
    </row>
    <row r="1427" spans="3:4" s="380" customFormat="1" ht="13.5" customHeight="1">
      <c r="C1427" s="381"/>
      <c r="D1427" s="381"/>
    </row>
    <row r="1428" spans="3:4" s="380" customFormat="1" ht="13.5" customHeight="1">
      <c r="C1428" s="381"/>
      <c r="D1428" s="381"/>
    </row>
    <row r="1429" spans="3:4" s="380" customFormat="1" ht="13.5" customHeight="1">
      <c r="C1429" s="381"/>
      <c r="D1429" s="381"/>
    </row>
    <row r="1430" spans="3:4" s="380" customFormat="1" ht="13.5" customHeight="1">
      <c r="C1430" s="381"/>
      <c r="D1430" s="381"/>
    </row>
    <row r="1431" spans="3:4" s="380" customFormat="1" ht="13.5" customHeight="1">
      <c r="C1431" s="381"/>
      <c r="D1431" s="381"/>
    </row>
    <row r="1432" spans="3:4" s="380" customFormat="1" ht="13.5" customHeight="1">
      <c r="C1432" s="381"/>
      <c r="D1432" s="381"/>
    </row>
    <row r="1433" spans="3:4" s="380" customFormat="1" ht="13.5" customHeight="1">
      <c r="C1433" s="381"/>
      <c r="D1433" s="381"/>
    </row>
    <row r="1434" spans="3:4" s="380" customFormat="1" ht="13.5" customHeight="1">
      <c r="C1434" s="381"/>
      <c r="D1434" s="381"/>
    </row>
    <row r="1435" spans="3:4" s="380" customFormat="1" ht="13.5" customHeight="1">
      <c r="C1435" s="381"/>
      <c r="D1435" s="381"/>
    </row>
    <row r="1436" spans="3:4" s="380" customFormat="1" ht="13.5" customHeight="1">
      <c r="C1436" s="381"/>
      <c r="D1436" s="381"/>
    </row>
    <row r="1437" spans="3:4" s="380" customFormat="1" ht="13.5" customHeight="1">
      <c r="C1437" s="381"/>
      <c r="D1437" s="381"/>
    </row>
    <row r="1438" spans="3:4" s="380" customFormat="1" ht="13.5" customHeight="1">
      <c r="C1438" s="381"/>
      <c r="D1438" s="381"/>
    </row>
    <row r="1439" spans="3:4" s="380" customFormat="1" ht="13.5" customHeight="1">
      <c r="C1439" s="381"/>
      <c r="D1439" s="381"/>
    </row>
    <row r="1440" spans="3:4" s="380" customFormat="1" ht="13.5" customHeight="1">
      <c r="C1440" s="381"/>
      <c r="D1440" s="381"/>
    </row>
    <row r="1441" spans="3:4" s="380" customFormat="1" ht="13.5" customHeight="1">
      <c r="C1441" s="381"/>
      <c r="D1441" s="381"/>
    </row>
    <row r="1442" spans="3:4" s="380" customFormat="1" ht="13.5" customHeight="1">
      <c r="C1442" s="381"/>
      <c r="D1442" s="381"/>
    </row>
    <row r="1443" spans="3:4" s="380" customFormat="1" ht="13.5" customHeight="1">
      <c r="C1443" s="381"/>
      <c r="D1443" s="381"/>
    </row>
    <row r="1444" spans="3:4" s="380" customFormat="1" ht="13.5" customHeight="1">
      <c r="C1444" s="381"/>
      <c r="D1444" s="381"/>
    </row>
    <row r="1445" spans="3:4" s="380" customFormat="1" ht="13.5" customHeight="1">
      <c r="C1445" s="381"/>
      <c r="D1445" s="381"/>
    </row>
    <row r="1446" spans="3:4" s="380" customFormat="1" ht="13.5" customHeight="1">
      <c r="C1446" s="381"/>
      <c r="D1446" s="381"/>
    </row>
    <row r="1447" spans="3:4" s="380" customFormat="1" ht="13.5" customHeight="1">
      <c r="C1447" s="381"/>
      <c r="D1447" s="381"/>
    </row>
    <row r="1448" spans="3:4" s="380" customFormat="1" ht="13.5" customHeight="1">
      <c r="C1448" s="381"/>
      <c r="D1448" s="381"/>
    </row>
    <row r="1449" spans="3:4" s="380" customFormat="1" ht="13.5" customHeight="1">
      <c r="C1449" s="381"/>
      <c r="D1449" s="381"/>
    </row>
    <row r="1450" spans="3:4" s="380" customFormat="1" ht="13.5" customHeight="1">
      <c r="C1450" s="381"/>
      <c r="D1450" s="381"/>
    </row>
    <row r="1451" spans="3:4" s="380" customFormat="1" ht="13.5" customHeight="1">
      <c r="C1451" s="381"/>
      <c r="D1451" s="381"/>
    </row>
    <row r="1452" spans="3:4" s="380" customFormat="1" ht="13.5" customHeight="1">
      <c r="C1452" s="381"/>
      <c r="D1452" s="381"/>
    </row>
    <row r="1453" spans="3:4" s="380" customFormat="1" ht="13.5" customHeight="1">
      <c r="C1453" s="381"/>
      <c r="D1453" s="381"/>
    </row>
    <row r="1454" spans="3:4" s="380" customFormat="1" ht="13.5" customHeight="1">
      <c r="C1454" s="381"/>
      <c r="D1454" s="381"/>
    </row>
    <row r="1455" spans="3:4" s="380" customFormat="1" ht="13.5" customHeight="1">
      <c r="C1455" s="381"/>
      <c r="D1455" s="381"/>
    </row>
    <row r="1456" spans="3:4" s="380" customFormat="1" ht="13.5" customHeight="1">
      <c r="C1456" s="381"/>
      <c r="D1456" s="381"/>
    </row>
    <row r="1457" spans="3:4" s="380" customFormat="1" ht="13.5" customHeight="1">
      <c r="C1457" s="381"/>
      <c r="D1457" s="381"/>
    </row>
    <row r="1458" spans="3:4" s="380" customFormat="1" ht="13.5" customHeight="1">
      <c r="C1458" s="381"/>
      <c r="D1458" s="381"/>
    </row>
    <row r="1459" spans="3:4" s="380" customFormat="1" ht="13.5" customHeight="1">
      <c r="C1459" s="381"/>
      <c r="D1459" s="381"/>
    </row>
    <row r="1460" spans="3:4" s="380" customFormat="1" ht="13.5" customHeight="1">
      <c r="C1460" s="381"/>
      <c r="D1460" s="381"/>
    </row>
    <row r="1461" spans="3:4" s="380" customFormat="1" ht="13.5" customHeight="1">
      <c r="C1461" s="381"/>
      <c r="D1461" s="381"/>
    </row>
    <row r="1462" spans="3:4" s="380" customFormat="1" ht="13.5" customHeight="1">
      <c r="C1462" s="381"/>
      <c r="D1462" s="381"/>
    </row>
    <row r="1463" spans="3:4" s="380" customFormat="1" ht="13.5" customHeight="1">
      <c r="C1463" s="381"/>
      <c r="D1463" s="381"/>
    </row>
    <row r="1464" spans="3:4" s="380" customFormat="1" ht="13.5" customHeight="1">
      <c r="C1464" s="381"/>
      <c r="D1464" s="381"/>
    </row>
    <row r="1465" spans="3:4" s="380" customFormat="1" ht="13.5" customHeight="1">
      <c r="C1465" s="381"/>
      <c r="D1465" s="381"/>
    </row>
    <row r="1466" spans="3:4" s="380" customFormat="1" ht="13.5" customHeight="1">
      <c r="C1466" s="381"/>
      <c r="D1466" s="381"/>
    </row>
    <row r="1467" spans="3:4" s="380" customFormat="1" ht="13.5" customHeight="1">
      <c r="C1467" s="381"/>
      <c r="D1467" s="381"/>
    </row>
    <row r="1468" spans="3:4" s="380" customFormat="1" ht="13.5" customHeight="1">
      <c r="C1468" s="381"/>
      <c r="D1468" s="381"/>
    </row>
    <row r="1469" spans="3:4" s="380" customFormat="1" ht="13.5" customHeight="1">
      <c r="C1469" s="381"/>
      <c r="D1469" s="381"/>
    </row>
    <row r="1470" spans="3:4" s="380" customFormat="1" ht="13.5" customHeight="1">
      <c r="C1470" s="381"/>
      <c r="D1470" s="381"/>
    </row>
    <row r="1471" spans="3:4" s="380" customFormat="1" ht="13.5" customHeight="1">
      <c r="C1471" s="381"/>
      <c r="D1471" s="381"/>
    </row>
    <row r="1472" spans="3:4" s="380" customFormat="1" ht="13.5" customHeight="1">
      <c r="C1472" s="381"/>
      <c r="D1472" s="381"/>
    </row>
    <row r="1473" spans="3:4" s="380" customFormat="1" ht="13.5" customHeight="1">
      <c r="C1473" s="381"/>
      <c r="D1473" s="381"/>
    </row>
    <row r="1474" spans="3:4" s="380" customFormat="1" ht="13.5" customHeight="1">
      <c r="C1474" s="381"/>
      <c r="D1474" s="381"/>
    </row>
    <row r="1475" spans="3:4" s="380" customFormat="1" ht="13.5" customHeight="1">
      <c r="C1475" s="381"/>
      <c r="D1475" s="381"/>
    </row>
    <row r="1476" spans="3:4" s="380" customFormat="1" ht="13.5" customHeight="1">
      <c r="C1476" s="381"/>
      <c r="D1476" s="381"/>
    </row>
    <row r="1477" spans="3:4" s="380" customFormat="1" ht="13.5" customHeight="1">
      <c r="C1477" s="381"/>
      <c r="D1477" s="381"/>
    </row>
    <row r="1478" spans="3:4" s="380" customFormat="1" ht="13.5" customHeight="1">
      <c r="C1478" s="381"/>
      <c r="D1478" s="381"/>
    </row>
    <row r="1479" spans="3:4" s="380" customFormat="1" ht="13.5" customHeight="1">
      <c r="C1479" s="381"/>
      <c r="D1479" s="381"/>
    </row>
    <row r="1480" spans="3:4" s="380" customFormat="1" ht="13.5" customHeight="1">
      <c r="C1480" s="381"/>
      <c r="D1480" s="381"/>
    </row>
    <row r="1481" spans="3:4" s="380" customFormat="1" ht="13.5" customHeight="1">
      <c r="C1481" s="381"/>
      <c r="D1481" s="381"/>
    </row>
    <row r="1482" spans="3:4" s="380" customFormat="1" ht="13.5" customHeight="1">
      <c r="C1482" s="381"/>
      <c r="D1482" s="381"/>
    </row>
    <row r="1483" spans="3:4" s="380" customFormat="1" ht="13.5" customHeight="1">
      <c r="C1483" s="381"/>
      <c r="D1483" s="381"/>
    </row>
    <row r="1484" spans="3:4" s="380" customFormat="1" ht="13.5" customHeight="1">
      <c r="C1484" s="381"/>
      <c r="D1484" s="381"/>
    </row>
    <row r="1485" spans="3:4" s="380" customFormat="1" ht="13.5" customHeight="1">
      <c r="C1485" s="381"/>
      <c r="D1485" s="381"/>
    </row>
    <row r="1486" spans="3:4" s="380" customFormat="1" ht="13.5" customHeight="1">
      <c r="C1486" s="381"/>
      <c r="D1486" s="381"/>
    </row>
    <row r="1487" spans="3:4" s="380" customFormat="1" ht="13.5" customHeight="1">
      <c r="C1487" s="381"/>
      <c r="D1487" s="381"/>
    </row>
    <row r="1488" spans="3:4" s="380" customFormat="1" ht="13.5" customHeight="1">
      <c r="C1488" s="381"/>
      <c r="D1488" s="381"/>
    </row>
    <row r="1489" spans="3:4" s="380" customFormat="1" ht="13.5" customHeight="1">
      <c r="C1489" s="381"/>
      <c r="D1489" s="381"/>
    </row>
    <row r="1490" spans="3:4" s="380" customFormat="1" ht="13.5" customHeight="1">
      <c r="C1490" s="381"/>
      <c r="D1490" s="381"/>
    </row>
    <row r="1491" spans="3:4" s="380" customFormat="1" ht="13.5" customHeight="1">
      <c r="C1491" s="381"/>
      <c r="D1491" s="381"/>
    </row>
    <row r="1492" spans="3:4" s="380" customFormat="1" ht="13.5" customHeight="1">
      <c r="C1492" s="381"/>
      <c r="D1492" s="381"/>
    </row>
    <row r="1493" spans="3:4" s="380" customFormat="1" ht="13.5" customHeight="1">
      <c r="C1493" s="381"/>
      <c r="D1493" s="381"/>
    </row>
    <row r="1494" spans="3:4" s="380" customFormat="1" ht="13.5" customHeight="1">
      <c r="C1494" s="381"/>
      <c r="D1494" s="381"/>
    </row>
    <row r="1495" spans="3:4" s="380" customFormat="1" ht="13.5" customHeight="1">
      <c r="C1495" s="381"/>
      <c r="D1495" s="381"/>
    </row>
    <row r="1496" spans="3:4" s="380" customFormat="1" ht="13.5" customHeight="1">
      <c r="C1496" s="381"/>
      <c r="D1496" s="381"/>
    </row>
    <row r="1497" spans="3:4" s="380" customFormat="1" ht="13.5" customHeight="1">
      <c r="C1497" s="381"/>
      <c r="D1497" s="381"/>
    </row>
    <row r="1498" spans="3:4" s="380" customFormat="1" ht="13.5" customHeight="1">
      <c r="C1498" s="381"/>
      <c r="D1498" s="381"/>
    </row>
    <row r="1499" spans="3:4" s="380" customFormat="1" ht="13.5" customHeight="1">
      <c r="C1499" s="381"/>
      <c r="D1499" s="381"/>
    </row>
    <row r="1500" spans="3:4" s="380" customFormat="1" ht="13.5" customHeight="1">
      <c r="C1500" s="381"/>
      <c r="D1500" s="381"/>
    </row>
    <row r="1501" spans="3:4" s="380" customFormat="1" ht="13.5" customHeight="1">
      <c r="C1501" s="381"/>
      <c r="D1501" s="381"/>
    </row>
    <row r="1502" spans="3:4" s="380" customFormat="1" ht="13.5" customHeight="1">
      <c r="C1502" s="381"/>
      <c r="D1502" s="381"/>
    </row>
    <row r="1503" spans="3:4" s="380" customFormat="1" ht="13.5" customHeight="1">
      <c r="C1503" s="381"/>
      <c r="D1503" s="381"/>
    </row>
    <row r="1504" spans="3:4" s="380" customFormat="1" ht="13.5" customHeight="1">
      <c r="C1504" s="381"/>
      <c r="D1504" s="381"/>
    </row>
    <row r="1505" spans="3:4" s="380" customFormat="1" ht="13.5" customHeight="1">
      <c r="C1505" s="381"/>
      <c r="D1505" s="381"/>
    </row>
    <row r="1506" spans="3:4" s="380" customFormat="1" ht="13.5" customHeight="1">
      <c r="C1506" s="381"/>
      <c r="D1506" s="381"/>
    </row>
    <row r="1507" spans="3:4" s="380" customFormat="1" ht="13.5" customHeight="1">
      <c r="C1507" s="381"/>
      <c r="D1507" s="381"/>
    </row>
    <row r="1508" spans="3:4" s="380" customFormat="1" ht="13.5" customHeight="1">
      <c r="C1508" s="381"/>
      <c r="D1508" s="381"/>
    </row>
    <row r="1509" spans="3:4" s="380" customFormat="1" ht="13.5" customHeight="1">
      <c r="C1509" s="381"/>
      <c r="D1509" s="381"/>
    </row>
    <row r="1510" spans="3:4" s="380" customFormat="1" ht="13.5" customHeight="1">
      <c r="C1510" s="381"/>
      <c r="D1510" s="381"/>
    </row>
    <row r="1511" spans="3:4" s="380" customFormat="1" ht="13.5" customHeight="1">
      <c r="C1511" s="381"/>
      <c r="D1511" s="381"/>
    </row>
    <row r="1512" spans="3:4" s="380" customFormat="1" ht="13.5" customHeight="1">
      <c r="C1512" s="381"/>
      <c r="D1512" s="381"/>
    </row>
    <row r="1513" spans="3:4" s="380" customFormat="1" ht="13.5" customHeight="1">
      <c r="C1513" s="381"/>
      <c r="D1513" s="381"/>
    </row>
    <row r="1514" spans="3:4" s="380" customFormat="1" ht="13.5" customHeight="1">
      <c r="C1514" s="381"/>
      <c r="D1514" s="381"/>
    </row>
    <row r="1515" spans="3:4" s="380" customFormat="1" ht="13.5" customHeight="1">
      <c r="C1515" s="381"/>
      <c r="D1515" s="381"/>
    </row>
    <row r="1516" spans="3:4" s="380" customFormat="1" ht="13.5" customHeight="1">
      <c r="C1516" s="381"/>
      <c r="D1516" s="381"/>
    </row>
    <row r="1517" spans="3:4" s="380" customFormat="1" ht="13.5" customHeight="1">
      <c r="C1517" s="381"/>
      <c r="D1517" s="381"/>
    </row>
    <row r="1518" spans="3:4" s="380" customFormat="1" ht="13.5" customHeight="1">
      <c r="C1518" s="381"/>
      <c r="D1518" s="381"/>
    </row>
    <row r="1519" spans="3:4" s="380" customFormat="1" ht="13.5" customHeight="1">
      <c r="C1519" s="381"/>
      <c r="D1519" s="381"/>
    </row>
    <row r="1520" spans="3:4" s="380" customFormat="1" ht="13.5" customHeight="1">
      <c r="C1520" s="381"/>
      <c r="D1520" s="381"/>
    </row>
    <row r="1521" spans="3:4" s="380" customFormat="1" ht="13.5" customHeight="1">
      <c r="C1521" s="381"/>
      <c r="D1521" s="381"/>
    </row>
    <row r="1522" spans="3:4" s="380" customFormat="1" ht="13.5" customHeight="1">
      <c r="C1522" s="381"/>
      <c r="D1522" s="381"/>
    </row>
    <row r="1523" spans="3:4" s="380" customFormat="1" ht="13.5" customHeight="1">
      <c r="C1523" s="381"/>
      <c r="D1523" s="381"/>
    </row>
    <row r="1524" spans="3:4" s="380" customFormat="1" ht="13.5" customHeight="1">
      <c r="C1524" s="381"/>
      <c r="D1524" s="381"/>
    </row>
    <row r="1525" spans="3:4" s="380" customFormat="1" ht="13.5" customHeight="1">
      <c r="C1525" s="381"/>
      <c r="D1525" s="381"/>
    </row>
    <row r="1526" spans="3:4" s="380" customFormat="1" ht="13.5" customHeight="1">
      <c r="C1526" s="381"/>
      <c r="D1526" s="381"/>
    </row>
    <row r="1527" spans="3:4" s="380" customFormat="1" ht="13.5" customHeight="1">
      <c r="C1527" s="381"/>
      <c r="D1527" s="381"/>
    </row>
    <row r="1528" spans="3:4" s="380" customFormat="1" ht="13.5" customHeight="1">
      <c r="C1528" s="381"/>
      <c r="D1528" s="381"/>
    </row>
    <row r="1529" spans="3:4" s="380" customFormat="1" ht="13.5" customHeight="1">
      <c r="C1529" s="381"/>
      <c r="D1529" s="381"/>
    </row>
    <row r="1530" spans="3:4" s="380" customFormat="1" ht="13.5" customHeight="1">
      <c r="C1530" s="381"/>
      <c r="D1530" s="381"/>
    </row>
    <row r="1531" spans="3:4" s="380" customFormat="1" ht="13.5" customHeight="1">
      <c r="C1531" s="381"/>
      <c r="D1531" s="381"/>
    </row>
    <row r="1532" spans="3:4" s="380" customFormat="1" ht="13.5" customHeight="1">
      <c r="C1532" s="381"/>
      <c r="D1532" s="381"/>
    </row>
    <row r="1533" spans="3:4" s="380" customFormat="1" ht="13.5" customHeight="1">
      <c r="C1533" s="381"/>
      <c r="D1533" s="381"/>
    </row>
    <row r="1534" spans="3:4" s="380" customFormat="1" ht="13.5" customHeight="1">
      <c r="C1534" s="381"/>
      <c r="D1534" s="381"/>
    </row>
    <row r="1535" spans="3:4" s="380" customFormat="1" ht="13.5" customHeight="1">
      <c r="C1535" s="381"/>
      <c r="D1535" s="381"/>
    </row>
    <row r="1536" spans="3:4" s="380" customFormat="1" ht="13.5" customHeight="1">
      <c r="C1536" s="381"/>
      <c r="D1536" s="381"/>
    </row>
    <row r="1537" spans="3:4" s="380" customFormat="1" ht="13.5" customHeight="1">
      <c r="C1537" s="381"/>
      <c r="D1537" s="381"/>
    </row>
    <row r="1538" spans="3:4" s="380" customFormat="1" ht="13.5" customHeight="1">
      <c r="C1538" s="381"/>
      <c r="D1538" s="381"/>
    </row>
    <row r="1539" spans="3:4" s="380" customFormat="1" ht="13.5" customHeight="1">
      <c r="C1539" s="381"/>
      <c r="D1539" s="381"/>
    </row>
    <row r="1540" spans="3:4" s="380" customFormat="1" ht="13.5" customHeight="1">
      <c r="C1540" s="381"/>
      <c r="D1540" s="381"/>
    </row>
    <row r="1541" spans="3:4" s="380" customFormat="1" ht="13.5" customHeight="1">
      <c r="C1541" s="381"/>
      <c r="D1541" s="381"/>
    </row>
    <row r="1542" spans="3:4" s="380" customFormat="1" ht="13.5" customHeight="1">
      <c r="C1542" s="381"/>
      <c r="D1542" s="381"/>
    </row>
    <row r="1543" spans="3:4" s="380" customFormat="1" ht="13.5" customHeight="1">
      <c r="C1543" s="381"/>
      <c r="D1543" s="381"/>
    </row>
    <row r="1544" spans="3:4" s="380" customFormat="1" ht="13.5" customHeight="1">
      <c r="C1544" s="381"/>
      <c r="D1544" s="381"/>
    </row>
    <row r="1545" spans="3:4" s="380" customFormat="1" ht="13.5" customHeight="1">
      <c r="C1545" s="381"/>
      <c r="D1545" s="381"/>
    </row>
    <row r="1546" spans="3:4" s="380" customFormat="1" ht="13.5" customHeight="1">
      <c r="C1546" s="381"/>
      <c r="D1546" s="381"/>
    </row>
    <row r="1547" spans="3:4" s="380" customFormat="1" ht="13.5" customHeight="1">
      <c r="C1547" s="381"/>
      <c r="D1547" s="381"/>
    </row>
    <row r="1548" spans="3:4" s="380" customFormat="1" ht="13.5" customHeight="1">
      <c r="C1548" s="381"/>
      <c r="D1548" s="381"/>
    </row>
    <row r="1549" spans="3:4" s="380" customFormat="1" ht="13.5" customHeight="1">
      <c r="C1549" s="381"/>
      <c r="D1549" s="381"/>
    </row>
    <row r="1550" spans="3:4" s="380" customFormat="1" ht="13.5" customHeight="1">
      <c r="C1550" s="381"/>
      <c r="D1550" s="381"/>
    </row>
    <row r="1551" spans="3:4" s="380" customFormat="1" ht="13.5" customHeight="1">
      <c r="C1551" s="381"/>
      <c r="D1551" s="381"/>
    </row>
    <row r="1552" spans="3:4" s="380" customFormat="1" ht="13.5" customHeight="1">
      <c r="C1552" s="381"/>
      <c r="D1552" s="381"/>
    </row>
    <row r="1553" spans="3:4" s="380" customFormat="1" ht="13.5" customHeight="1">
      <c r="C1553" s="381"/>
      <c r="D1553" s="381"/>
    </row>
    <row r="1554" spans="3:4" s="380" customFormat="1" ht="13.5" customHeight="1">
      <c r="C1554" s="381"/>
      <c r="D1554" s="381"/>
    </row>
    <row r="1555" spans="3:4" s="380" customFormat="1" ht="13.5" customHeight="1">
      <c r="C1555" s="381"/>
      <c r="D1555" s="381"/>
    </row>
    <row r="1556" spans="3:4" s="380" customFormat="1" ht="13.5" customHeight="1">
      <c r="C1556" s="381"/>
      <c r="D1556" s="381"/>
    </row>
    <row r="1557" spans="3:4" s="380" customFormat="1" ht="13.5" customHeight="1">
      <c r="C1557" s="381"/>
      <c r="D1557" s="381"/>
    </row>
    <row r="1558" spans="3:4" s="380" customFormat="1" ht="13.5" customHeight="1">
      <c r="C1558" s="381"/>
      <c r="D1558" s="381"/>
    </row>
    <row r="1559" spans="3:4" s="380" customFormat="1" ht="13.5" customHeight="1">
      <c r="C1559" s="381"/>
      <c r="D1559" s="381"/>
    </row>
    <row r="1560" spans="3:4" s="380" customFormat="1" ht="13.5" customHeight="1">
      <c r="C1560" s="381"/>
      <c r="D1560" s="381"/>
    </row>
    <row r="1561" spans="3:4" s="380" customFormat="1" ht="13.5" customHeight="1">
      <c r="C1561" s="381"/>
      <c r="D1561" s="381"/>
    </row>
    <row r="1562" spans="3:4" s="380" customFormat="1" ht="13.5" customHeight="1">
      <c r="C1562" s="381"/>
      <c r="D1562" s="381"/>
    </row>
    <row r="1563" spans="3:4" s="380" customFormat="1" ht="13.5" customHeight="1">
      <c r="C1563" s="381"/>
      <c r="D1563" s="381"/>
    </row>
    <row r="1564" spans="3:4" s="380" customFormat="1" ht="13.5" customHeight="1">
      <c r="C1564" s="381"/>
      <c r="D1564" s="381"/>
    </row>
    <row r="1565" spans="3:4" s="380" customFormat="1" ht="13.5" customHeight="1">
      <c r="C1565" s="381"/>
      <c r="D1565" s="381"/>
    </row>
    <row r="1566" spans="3:4" s="380" customFormat="1" ht="13.5" customHeight="1">
      <c r="C1566" s="381"/>
      <c r="D1566" s="381"/>
    </row>
    <row r="1567" spans="3:4" s="380" customFormat="1" ht="13.5" customHeight="1">
      <c r="C1567" s="381"/>
      <c r="D1567" s="381"/>
    </row>
    <row r="1568" spans="3:4" s="380" customFormat="1" ht="13.5" customHeight="1">
      <c r="C1568" s="381"/>
      <c r="D1568" s="381"/>
    </row>
    <row r="1569" spans="3:4" s="380" customFormat="1" ht="13.5" customHeight="1">
      <c r="C1569" s="381"/>
      <c r="D1569" s="381"/>
    </row>
    <row r="1570" spans="3:4" s="380" customFormat="1" ht="13.5" customHeight="1">
      <c r="C1570" s="381"/>
      <c r="D1570" s="381"/>
    </row>
    <row r="1571" spans="3:4" s="380" customFormat="1" ht="13.5" customHeight="1">
      <c r="C1571" s="381"/>
      <c r="D1571" s="381"/>
    </row>
    <row r="1572" spans="3:4" s="380" customFormat="1" ht="13.5" customHeight="1">
      <c r="C1572" s="381"/>
      <c r="D1572" s="381"/>
    </row>
    <row r="1573" spans="3:4" s="380" customFormat="1" ht="13.5" customHeight="1">
      <c r="C1573" s="381"/>
      <c r="D1573" s="381"/>
    </row>
    <row r="1574" spans="3:4" s="380" customFormat="1" ht="13.5" customHeight="1">
      <c r="C1574" s="381"/>
      <c r="D1574" s="381"/>
    </row>
    <row r="1575" spans="3:4" s="380" customFormat="1" ht="13.5" customHeight="1">
      <c r="C1575" s="381"/>
      <c r="D1575" s="381"/>
    </row>
    <row r="1576" spans="3:4" s="380" customFormat="1" ht="13.5" customHeight="1">
      <c r="C1576" s="381"/>
      <c r="D1576" s="381"/>
    </row>
    <row r="1577" spans="3:4" s="380" customFormat="1" ht="13.5" customHeight="1">
      <c r="C1577" s="381"/>
      <c r="D1577" s="381"/>
    </row>
    <row r="1578" spans="3:4" s="380" customFormat="1" ht="13.5" customHeight="1">
      <c r="C1578" s="381"/>
      <c r="D1578" s="381"/>
    </row>
    <row r="1579" spans="3:4" s="380" customFormat="1" ht="13.5" customHeight="1">
      <c r="C1579" s="381"/>
      <c r="D1579" s="381"/>
    </row>
    <row r="1580" spans="3:4" s="380" customFormat="1" ht="13.5" customHeight="1">
      <c r="C1580" s="381"/>
      <c r="D1580" s="381"/>
    </row>
    <row r="1581" spans="3:4" s="380" customFormat="1" ht="13.5" customHeight="1">
      <c r="C1581" s="381"/>
      <c r="D1581" s="381"/>
    </row>
    <row r="1582" spans="3:4" s="380" customFormat="1" ht="13.5" customHeight="1">
      <c r="C1582" s="381"/>
      <c r="D1582" s="381"/>
    </row>
    <row r="1583" spans="3:4" s="380" customFormat="1" ht="13.5" customHeight="1">
      <c r="C1583" s="381"/>
      <c r="D1583" s="381"/>
    </row>
    <row r="1584" spans="3:4" s="380" customFormat="1" ht="13.5" customHeight="1">
      <c r="C1584" s="381"/>
      <c r="D1584" s="381"/>
    </row>
    <row r="1585" spans="3:4" s="380" customFormat="1" ht="13.5" customHeight="1">
      <c r="C1585" s="381"/>
      <c r="D1585" s="381"/>
    </row>
    <row r="1586" spans="3:4" s="380" customFormat="1" ht="13.5" customHeight="1">
      <c r="C1586" s="381"/>
      <c r="D1586" s="381"/>
    </row>
    <row r="1587" spans="3:4" s="380" customFormat="1" ht="13.5" customHeight="1">
      <c r="C1587" s="381"/>
      <c r="D1587" s="381"/>
    </row>
    <row r="1588" spans="3:4" s="380" customFormat="1" ht="13.5" customHeight="1">
      <c r="C1588" s="381"/>
      <c r="D1588" s="381"/>
    </row>
    <row r="1589" spans="3:4" s="380" customFormat="1" ht="13.5" customHeight="1">
      <c r="C1589" s="381"/>
      <c r="D1589" s="381"/>
    </row>
    <row r="1590" spans="3:4" s="380" customFormat="1" ht="13.5" customHeight="1">
      <c r="C1590" s="381"/>
      <c r="D1590" s="381"/>
    </row>
    <row r="1591" spans="3:4" s="380" customFormat="1" ht="13.5" customHeight="1">
      <c r="C1591" s="381"/>
      <c r="D1591" s="381"/>
    </row>
    <row r="1592" spans="3:4" s="380" customFormat="1" ht="13.5" customHeight="1">
      <c r="C1592" s="381"/>
      <c r="D1592" s="381"/>
    </row>
    <row r="1593" spans="3:4" s="380" customFormat="1" ht="13.5" customHeight="1">
      <c r="C1593" s="381"/>
      <c r="D1593" s="381"/>
    </row>
    <row r="1594" spans="3:4" s="380" customFormat="1" ht="13.5" customHeight="1">
      <c r="C1594" s="381"/>
      <c r="D1594" s="381"/>
    </row>
    <row r="1595" spans="3:4" s="380" customFormat="1" ht="13.5" customHeight="1">
      <c r="C1595" s="381"/>
      <c r="D1595" s="381"/>
    </row>
    <row r="1596" spans="3:4" s="380" customFormat="1" ht="13.5" customHeight="1">
      <c r="C1596" s="381"/>
      <c r="D1596" s="381"/>
    </row>
    <row r="1597" spans="3:4" s="380" customFormat="1" ht="13.5" customHeight="1">
      <c r="C1597" s="381"/>
      <c r="D1597" s="381"/>
    </row>
    <row r="1598" spans="3:4" s="380" customFormat="1" ht="13.5" customHeight="1">
      <c r="C1598" s="381"/>
      <c r="D1598" s="381"/>
    </row>
    <row r="1599" spans="3:4" s="380" customFormat="1" ht="13.5" customHeight="1">
      <c r="C1599" s="381"/>
      <c r="D1599" s="381"/>
    </row>
    <row r="1600" spans="3:4" s="380" customFormat="1" ht="13.5" customHeight="1">
      <c r="C1600" s="381"/>
      <c r="D1600" s="381"/>
    </row>
    <row r="1601" spans="3:4" s="380" customFormat="1" ht="13.5" customHeight="1">
      <c r="C1601" s="381"/>
      <c r="D1601" s="381"/>
    </row>
    <row r="1602" spans="3:4" s="380" customFormat="1" ht="13.5" customHeight="1">
      <c r="C1602" s="381"/>
      <c r="D1602" s="381"/>
    </row>
    <row r="1603" spans="3:4" s="380" customFormat="1" ht="13.5" customHeight="1">
      <c r="C1603" s="381"/>
      <c r="D1603" s="381"/>
    </row>
    <row r="1604" spans="3:4" s="380" customFormat="1" ht="13.5" customHeight="1">
      <c r="C1604" s="381"/>
      <c r="D1604" s="381"/>
    </row>
    <row r="1605" spans="3:4" s="380" customFormat="1" ht="13.5" customHeight="1">
      <c r="C1605" s="381"/>
      <c r="D1605" s="381"/>
    </row>
    <row r="1606" spans="3:4" s="380" customFormat="1" ht="13.5" customHeight="1">
      <c r="C1606" s="381"/>
      <c r="D1606" s="381"/>
    </row>
    <row r="1607" spans="3:4" s="380" customFormat="1" ht="13.5" customHeight="1">
      <c r="C1607" s="381"/>
      <c r="D1607" s="381"/>
    </row>
    <row r="1608" spans="3:4" s="380" customFormat="1" ht="13.5" customHeight="1">
      <c r="C1608" s="381"/>
      <c r="D1608" s="381"/>
    </row>
    <row r="1609" spans="3:4" s="380" customFormat="1" ht="13.5" customHeight="1">
      <c r="C1609" s="381"/>
      <c r="D1609" s="381"/>
    </row>
    <row r="1610" spans="3:4" s="380" customFormat="1" ht="13.5" customHeight="1">
      <c r="C1610" s="381"/>
      <c r="D1610" s="381"/>
    </row>
    <row r="1611" spans="3:4" s="380" customFormat="1" ht="13.5" customHeight="1">
      <c r="C1611" s="381"/>
      <c r="D1611" s="381"/>
    </row>
    <row r="1612" spans="3:4" s="380" customFormat="1" ht="13.5" customHeight="1">
      <c r="C1612" s="381"/>
      <c r="D1612" s="381"/>
    </row>
    <row r="1613" spans="3:4" s="380" customFormat="1" ht="13.5" customHeight="1">
      <c r="C1613" s="381"/>
      <c r="D1613" s="381"/>
    </row>
    <row r="1614" spans="3:4" s="380" customFormat="1" ht="13.5" customHeight="1">
      <c r="C1614" s="381"/>
      <c r="D1614" s="381"/>
    </row>
    <row r="1615" spans="3:4" s="380" customFormat="1" ht="13.5" customHeight="1">
      <c r="C1615" s="381"/>
      <c r="D1615" s="381"/>
    </row>
    <row r="1616" spans="3:4" s="380" customFormat="1" ht="13.5" customHeight="1">
      <c r="C1616" s="381"/>
      <c r="D1616" s="381"/>
    </row>
    <row r="1617" spans="3:4" s="380" customFormat="1" ht="13.5" customHeight="1">
      <c r="C1617" s="381"/>
      <c r="D1617" s="381"/>
    </row>
    <row r="1618" spans="3:4" s="380" customFormat="1" ht="13.5" customHeight="1">
      <c r="C1618" s="381"/>
      <c r="D1618" s="381"/>
    </row>
    <row r="1619" spans="3:4" s="380" customFormat="1" ht="13.5" customHeight="1">
      <c r="C1619" s="381"/>
      <c r="D1619" s="381"/>
    </row>
    <row r="1620" spans="3:4" s="380" customFormat="1" ht="13.5" customHeight="1">
      <c r="C1620" s="381"/>
      <c r="D1620" s="381"/>
    </row>
    <row r="1621" spans="3:4" s="380" customFormat="1" ht="13.5" customHeight="1">
      <c r="C1621" s="381"/>
      <c r="D1621" s="381"/>
    </row>
    <row r="1622" spans="3:4" s="380" customFormat="1" ht="13.5" customHeight="1">
      <c r="C1622" s="381"/>
      <c r="D1622" s="381"/>
    </row>
    <row r="1623" spans="3:4" s="380" customFormat="1" ht="13.5" customHeight="1">
      <c r="C1623" s="381"/>
      <c r="D1623" s="381"/>
    </row>
    <row r="1624" spans="3:4" s="380" customFormat="1" ht="13.5" customHeight="1">
      <c r="C1624" s="381"/>
      <c r="D1624" s="381"/>
    </row>
    <row r="1625" spans="3:4" s="380" customFormat="1" ht="13.5" customHeight="1">
      <c r="C1625" s="381"/>
      <c r="D1625" s="381"/>
    </row>
    <row r="1626" spans="3:4" s="380" customFormat="1" ht="13.5" customHeight="1">
      <c r="C1626" s="381"/>
      <c r="D1626" s="381"/>
    </row>
    <row r="1627" spans="3:4" s="380" customFormat="1" ht="13.5" customHeight="1">
      <c r="C1627" s="381"/>
      <c r="D1627" s="381"/>
    </row>
    <row r="1628" spans="3:4" s="380" customFormat="1" ht="13.5" customHeight="1">
      <c r="C1628" s="381"/>
      <c r="D1628" s="381"/>
    </row>
    <row r="1629" spans="3:4" s="380" customFormat="1" ht="13.5" customHeight="1">
      <c r="C1629" s="381"/>
      <c r="D1629" s="381"/>
    </row>
    <row r="1630" spans="3:4" s="380" customFormat="1" ht="13.5" customHeight="1">
      <c r="C1630" s="381"/>
      <c r="D1630" s="381"/>
    </row>
    <row r="1631" spans="3:4" s="380" customFormat="1" ht="13.5" customHeight="1">
      <c r="C1631" s="381"/>
      <c r="D1631" s="381"/>
    </row>
    <row r="1632" spans="3:4" s="380" customFormat="1" ht="13.5" customHeight="1">
      <c r="C1632" s="381"/>
      <c r="D1632" s="381"/>
    </row>
    <row r="1633" spans="3:4" s="380" customFormat="1" ht="13.5" customHeight="1">
      <c r="C1633" s="381"/>
      <c r="D1633" s="381"/>
    </row>
    <row r="1634" spans="3:4" s="380" customFormat="1" ht="13.5" customHeight="1">
      <c r="C1634" s="381"/>
      <c r="D1634" s="381"/>
    </row>
    <row r="1635" spans="3:4" s="380" customFormat="1" ht="13.5" customHeight="1">
      <c r="C1635" s="381"/>
      <c r="D1635" s="381"/>
    </row>
    <row r="1636" spans="3:4" s="380" customFormat="1" ht="13.5" customHeight="1">
      <c r="C1636" s="381"/>
      <c r="D1636" s="381"/>
    </row>
    <row r="1637" spans="3:4" s="380" customFormat="1" ht="13.5" customHeight="1">
      <c r="C1637" s="381"/>
      <c r="D1637" s="381"/>
    </row>
    <row r="1638" spans="3:4" s="380" customFormat="1" ht="13.5" customHeight="1">
      <c r="C1638" s="381"/>
      <c r="D1638" s="381"/>
    </row>
    <row r="1639" spans="3:4" s="380" customFormat="1" ht="13.5" customHeight="1">
      <c r="C1639" s="381"/>
      <c r="D1639" s="381"/>
    </row>
    <row r="1640" spans="3:4" s="380" customFormat="1" ht="13.5" customHeight="1">
      <c r="C1640" s="381"/>
      <c r="D1640" s="381"/>
    </row>
    <row r="1641" spans="3:4" s="380" customFormat="1" ht="13.5" customHeight="1">
      <c r="C1641" s="381"/>
      <c r="D1641" s="381"/>
    </row>
    <row r="1642" spans="3:4" s="380" customFormat="1" ht="13.5" customHeight="1">
      <c r="C1642" s="381"/>
      <c r="D1642" s="381"/>
    </row>
    <row r="1643" spans="3:4" s="380" customFormat="1" ht="13.5" customHeight="1">
      <c r="C1643" s="381"/>
      <c r="D1643" s="381"/>
    </row>
    <row r="1644" spans="3:4" s="380" customFormat="1" ht="13.5" customHeight="1">
      <c r="C1644" s="381"/>
      <c r="D1644" s="381"/>
    </row>
    <row r="1645" spans="3:4" s="380" customFormat="1" ht="13.5" customHeight="1">
      <c r="C1645" s="381"/>
      <c r="D1645" s="381"/>
    </row>
    <row r="1646" spans="3:4" s="380" customFormat="1" ht="13.5" customHeight="1">
      <c r="C1646" s="381"/>
      <c r="D1646" s="381"/>
    </row>
    <row r="1647" spans="3:4" s="380" customFormat="1" ht="13.5" customHeight="1">
      <c r="C1647" s="381"/>
      <c r="D1647" s="381"/>
    </row>
    <row r="1648" spans="3:4" s="380" customFormat="1" ht="13.5" customHeight="1">
      <c r="C1648" s="381"/>
      <c r="D1648" s="381"/>
    </row>
    <row r="1649" spans="3:4" s="380" customFormat="1" ht="13.5" customHeight="1">
      <c r="C1649" s="381"/>
      <c r="D1649" s="381"/>
    </row>
    <row r="1650" spans="3:4" s="380" customFormat="1" ht="13.5" customHeight="1">
      <c r="C1650" s="381"/>
      <c r="D1650" s="381"/>
    </row>
    <row r="1651" spans="3:4" s="380" customFormat="1" ht="13.5" customHeight="1">
      <c r="C1651" s="381"/>
      <c r="D1651" s="381"/>
    </row>
    <row r="1652" spans="3:4" s="380" customFormat="1" ht="13.5" customHeight="1">
      <c r="C1652" s="381"/>
      <c r="D1652" s="381"/>
    </row>
    <row r="1653" spans="3:4" s="380" customFormat="1" ht="13.5" customHeight="1">
      <c r="C1653" s="381"/>
      <c r="D1653" s="381"/>
    </row>
    <row r="1654" spans="3:4" s="380" customFormat="1" ht="13.5" customHeight="1">
      <c r="C1654" s="381"/>
      <c r="D1654" s="381"/>
    </row>
    <row r="1655" spans="3:4" s="380" customFormat="1" ht="13.5" customHeight="1">
      <c r="C1655" s="381"/>
      <c r="D1655" s="381"/>
    </row>
    <row r="1656" spans="3:4" s="380" customFormat="1" ht="13.5" customHeight="1">
      <c r="C1656" s="381"/>
      <c r="D1656" s="381"/>
    </row>
    <row r="1657" spans="3:4" s="380" customFormat="1" ht="13.5" customHeight="1">
      <c r="C1657" s="381"/>
      <c r="D1657" s="381"/>
    </row>
    <row r="1658" spans="3:4" s="380" customFormat="1" ht="13.5" customHeight="1">
      <c r="C1658" s="381"/>
      <c r="D1658" s="381"/>
    </row>
    <row r="1659" spans="3:4" s="380" customFormat="1" ht="13.5" customHeight="1">
      <c r="C1659" s="381"/>
      <c r="D1659" s="381"/>
    </row>
    <row r="1660" spans="3:4" s="380" customFormat="1" ht="13.5" customHeight="1">
      <c r="C1660" s="381"/>
      <c r="D1660" s="381"/>
    </row>
    <row r="1661" spans="3:4" s="380" customFormat="1" ht="13.5" customHeight="1">
      <c r="C1661" s="381"/>
      <c r="D1661" s="381"/>
    </row>
    <row r="1662" spans="3:4" s="380" customFormat="1" ht="13.5" customHeight="1">
      <c r="C1662" s="381"/>
      <c r="D1662" s="381"/>
    </row>
    <row r="1663" spans="3:4" s="380" customFormat="1" ht="13.5" customHeight="1">
      <c r="C1663" s="381"/>
      <c r="D1663" s="381"/>
    </row>
    <row r="1664" spans="3:4" s="380" customFormat="1" ht="13.5" customHeight="1">
      <c r="C1664" s="381"/>
      <c r="D1664" s="381"/>
    </row>
    <row r="1665" spans="3:4" s="380" customFormat="1" ht="13.5" customHeight="1">
      <c r="C1665" s="381"/>
      <c r="D1665" s="381"/>
    </row>
    <row r="1666" spans="3:4" s="380" customFormat="1" ht="13.5" customHeight="1">
      <c r="C1666" s="381"/>
      <c r="D1666" s="381"/>
    </row>
    <row r="1667" spans="3:4" s="380" customFormat="1" ht="13.5" customHeight="1">
      <c r="C1667" s="381"/>
      <c r="D1667" s="381"/>
    </row>
    <row r="1668" spans="3:4" s="380" customFormat="1" ht="13.5" customHeight="1">
      <c r="C1668" s="381"/>
      <c r="D1668" s="381"/>
    </row>
    <row r="1669" spans="3:4" s="380" customFormat="1" ht="13.5" customHeight="1">
      <c r="C1669" s="381"/>
      <c r="D1669" s="381"/>
    </row>
    <row r="1670" spans="3:4" s="380" customFormat="1" ht="13.5" customHeight="1">
      <c r="C1670" s="381"/>
      <c r="D1670" s="381"/>
    </row>
    <row r="1671" spans="3:4" s="380" customFormat="1" ht="13.5" customHeight="1">
      <c r="C1671" s="381"/>
      <c r="D1671" s="381"/>
    </row>
    <row r="1672" spans="3:4" s="380" customFormat="1" ht="13.5" customHeight="1">
      <c r="C1672" s="381"/>
      <c r="D1672" s="381"/>
    </row>
    <row r="1673" spans="3:4" s="380" customFormat="1" ht="13.5" customHeight="1">
      <c r="C1673" s="381"/>
      <c r="D1673" s="381"/>
    </row>
    <row r="1674" spans="3:4" s="380" customFormat="1" ht="13.5" customHeight="1">
      <c r="C1674" s="381"/>
      <c r="D1674" s="381"/>
    </row>
    <row r="1675" spans="3:4" s="380" customFormat="1" ht="13.5" customHeight="1">
      <c r="C1675" s="381"/>
      <c r="D1675" s="381"/>
    </row>
    <row r="1676" spans="3:4" s="380" customFormat="1" ht="13.5" customHeight="1">
      <c r="C1676" s="381"/>
      <c r="D1676" s="381"/>
    </row>
    <row r="1677" spans="3:4" s="380" customFormat="1" ht="13.5" customHeight="1">
      <c r="C1677" s="381"/>
      <c r="D1677" s="381"/>
    </row>
    <row r="1678" spans="3:4" s="380" customFormat="1" ht="13.5" customHeight="1">
      <c r="C1678" s="381"/>
      <c r="D1678" s="381"/>
    </row>
    <row r="1679" spans="3:4" s="380" customFormat="1" ht="13.5" customHeight="1">
      <c r="C1679" s="381"/>
      <c r="D1679" s="381"/>
    </row>
    <row r="1680" spans="3:4" s="380" customFormat="1" ht="13.5" customHeight="1">
      <c r="C1680" s="381"/>
      <c r="D1680" s="381"/>
    </row>
    <row r="1681" spans="3:4" s="380" customFormat="1" ht="13.5" customHeight="1">
      <c r="C1681" s="381"/>
      <c r="D1681" s="381"/>
    </row>
    <row r="1682" spans="3:4" s="380" customFormat="1" ht="13.5" customHeight="1">
      <c r="C1682" s="381"/>
      <c r="D1682" s="381"/>
    </row>
    <row r="1683" spans="3:4" s="380" customFormat="1" ht="13.5" customHeight="1">
      <c r="C1683" s="381"/>
      <c r="D1683" s="381"/>
    </row>
    <row r="1684" spans="3:4" s="380" customFormat="1" ht="13.5" customHeight="1">
      <c r="C1684" s="381"/>
      <c r="D1684" s="381"/>
    </row>
    <row r="1685" spans="3:4" s="380" customFormat="1" ht="13.5" customHeight="1">
      <c r="C1685" s="381"/>
      <c r="D1685" s="381"/>
    </row>
    <row r="1686" spans="3:4" s="380" customFormat="1" ht="13.5" customHeight="1">
      <c r="C1686" s="381"/>
      <c r="D1686" s="381"/>
    </row>
    <row r="1687" spans="3:4" s="380" customFormat="1" ht="13.5" customHeight="1">
      <c r="C1687" s="381"/>
      <c r="D1687" s="381"/>
    </row>
    <row r="1688" spans="3:4" s="380" customFormat="1" ht="13.5" customHeight="1">
      <c r="C1688" s="381"/>
      <c r="D1688" s="381"/>
    </row>
    <row r="1689" spans="3:4" s="380" customFormat="1" ht="13.5" customHeight="1">
      <c r="C1689" s="381"/>
      <c r="D1689" s="381"/>
    </row>
    <row r="1690" spans="3:4" s="380" customFormat="1" ht="13.5" customHeight="1">
      <c r="C1690" s="381"/>
      <c r="D1690" s="381"/>
    </row>
    <row r="1691" spans="3:4" s="380" customFormat="1" ht="13.5" customHeight="1">
      <c r="C1691" s="381"/>
      <c r="D1691" s="381"/>
    </row>
    <row r="1692" spans="3:4" s="380" customFormat="1" ht="13.5" customHeight="1">
      <c r="C1692" s="381"/>
      <c r="D1692" s="381"/>
    </row>
    <row r="1693" spans="3:4" s="380" customFormat="1" ht="13.5" customHeight="1">
      <c r="C1693" s="381"/>
      <c r="D1693" s="381"/>
    </row>
    <row r="1694" spans="3:4" s="380" customFormat="1" ht="13.5" customHeight="1">
      <c r="C1694" s="381"/>
      <c r="D1694" s="381"/>
    </row>
    <row r="1695" spans="3:4" s="380" customFormat="1" ht="13.5" customHeight="1">
      <c r="C1695" s="381"/>
      <c r="D1695" s="381"/>
    </row>
    <row r="1696" spans="3:4" s="380" customFormat="1" ht="13.5" customHeight="1">
      <c r="C1696" s="381"/>
      <c r="D1696" s="381"/>
    </row>
    <row r="1697" spans="3:4" s="380" customFormat="1" ht="13.5" customHeight="1">
      <c r="C1697" s="381"/>
      <c r="D1697" s="381"/>
    </row>
    <row r="1698" spans="3:4" s="380" customFormat="1" ht="13.5" customHeight="1">
      <c r="C1698" s="381"/>
      <c r="D1698" s="381"/>
    </row>
    <row r="1699" spans="3:4" s="380" customFormat="1" ht="13.5" customHeight="1">
      <c r="C1699" s="381"/>
      <c r="D1699" s="381"/>
    </row>
    <row r="1700" spans="3:4" s="380" customFormat="1" ht="13.5" customHeight="1">
      <c r="C1700" s="381"/>
      <c r="D1700" s="381"/>
    </row>
    <row r="1701" spans="3:4" s="380" customFormat="1" ht="13.5" customHeight="1">
      <c r="C1701" s="381"/>
      <c r="D1701" s="381"/>
    </row>
    <row r="1702" spans="3:4" s="380" customFormat="1" ht="13.5" customHeight="1">
      <c r="C1702" s="381"/>
      <c r="D1702" s="381"/>
    </row>
    <row r="1703" spans="3:4" s="380" customFormat="1" ht="13.5" customHeight="1">
      <c r="C1703" s="381"/>
      <c r="D1703" s="381"/>
    </row>
    <row r="1704" spans="3:4" s="380" customFormat="1" ht="13.5" customHeight="1">
      <c r="C1704" s="381"/>
      <c r="D1704" s="381"/>
    </row>
    <row r="1705" spans="3:4" s="380" customFormat="1" ht="13.5" customHeight="1">
      <c r="C1705" s="381"/>
      <c r="D1705" s="381"/>
    </row>
    <row r="1706" spans="3:4" s="380" customFormat="1" ht="13.5" customHeight="1">
      <c r="C1706" s="381"/>
      <c r="D1706" s="381"/>
    </row>
    <row r="1707" spans="3:4" s="380" customFormat="1" ht="13.5" customHeight="1">
      <c r="C1707" s="381"/>
      <c r="D1707" s="381"/>
    </row>
    <row r="1708" spans="3:4" s="380" customFormat="1" ht="13.5" customHeight="1">
      <c r="C1708" s="381"/>
      <c r="D1708" s="381"/>
    </row>
    <row r="1709" spans="3:4" s="380" customFormat="1" ht="13.5" customHeight="1">
      <c r="C1709" s="381"/>
      <c r="D1709" s="381"/>
    </row>
    <row r="1710" spans="3:4" s="380" customFormat="1" ht="13.5" customHeight="1">
      <c r="C1710" s="381"/>
      <c r="D1710" s="381"/>
    </row>
    <row r="1711" spans="3:4" s="380" customFormat="1" ht="13.5" customHeight="1">
      <c r="C1711" s="381"/>
      <c r="D1711" s="381"/>
    </row>
    <row r="1712" spans="3:4" s="380" customFormat="1" ht="13.5" customHeight="1">
      <c r="C1712" s="381"/>
      <c r="D1712" s="381"/>
    </row>
    <row r="1713" spans="3:4" s="380" customFormat="1" ht="13.5" customHeight="1">
      <c r="C1713" s="381"/>
      <c r="D1713" s="381"/>
    </row>
    <row r="1714" spans="3:4" s="380" customFormat="1" ht="13.5" customHeight="1">
      <c r="C1714" s="381"/>
      <c r="D1714" s="381"/>
    </row>
    <row r="1715" spans="3:4" s="380" customFormat="1" ht="13.5" customHeight="1">
      <c r="C1715" s="381"/>
      <c r="D1715" s="381"/>
    </row>
    <row r="1716" spans="3:4" s="380" customFormat="1" ht="13.5" customHeight="1">
      <c r="C1716" s="381"/>
      <c r="D1716" s="381"/>
    </row>
    <row r="1717" spans="3:4" s="380" customFormat="1" ht="13.5" customHeight="1">
      <c r="C1717" s="381"/>
      <c r="D1717" s="381"/>
    </row>
    <row r="1718" spans="3:4" s="380" customFormat="1" ht="13.5" customHeight="1">
      <c r="C1718" s="381"/>
      <c r="D1718" s="381"/>
    </row>
    <row r="1719" spans="3:4" s="380" customFormat="1" ht="13.5" customHeight="1">
      <c r="C1719" s="381"/>
      <c r="D1719" s="381"/>
    </row>
    <row r="1720" spans="3:4" s="380" customFormat="1" ht="13.5" customHeight="1">
      <c r="C1720" s="381"/>
      <c r="D1720" s="381"/>
    </row>
    <row r="1721" spans="3:4" s="380" customFormat="1" ht="13.5" customHeight="1">
      <c r="C1721" s="381"/>
      <c r="D1721" s="381"/>
    </row>
    <row r="1722" spans="3:4" s="380" customFormat="1" ht="13.5" customHeight="1">
      <c r="C1722" s="381"/>
      <c r="D1722" s="381"/>
    </row>
    <row r="1723" spans="3:4" s="380" customFormat="1" ht="13.5" customHeight="1">
      <c r="C1723" s="381"/>
      <c r="D1723" s="381"/>
    </row>
    <row r="1724" spans="3:4" s="380" customFormat="1" ht="13.5" customHeight="1">
      <c r="C1724" s="381"/>
      <c r="D1724" s="381"/>
    </row>
    <row r="1725" spans="3:4" s="380" customFormat="1" ht="13.5" customHeight="1">
      <c r="C1725" s="381"/>
      <c r="D1725" s="381"/>
    </row>
    <row r="1726" spans="3:4" s="380" customFormat="1" ht="13.5" customHeight="1">
      <c r="C1726" s="381"/>
      <c r="D1726" s="381"/>
    </row>
    <row r="1727" spans="3:4" s="380" customFormat="1" ht="13.5" customHeight="1">
      <c r="C1727" s="381"/>
      <c r="D1727" s="381"/>
    </row>
    <row r="1728" spans="3:4" s="380" customFormat="1" ht="13.5" customHeight="1">
      <c r="C1728" s="381"/>
      <c r="D1728" s="381"/>
    </row>
    <row r="1729" spans="3:4" s="380" customFormat="1" ht="13.5" customHeight="1">
      <c r="C1729" s="381"/>
      <c r="D1729" s="381"/>
    </row>
    <row r="1730" spans="3:4" s="380" customFormat="1" ht="13.5" customHeight="1">
      <c r="C1730" s="381"/>
      <c r="D1730" s="381"/>
    </row>
    <row r="1731" spans="3:4" s="380" customFormat="1" ht="13.5" customHeight="1">
      <c r="C1731" s="381"/>
      <c r="D1731" s="381"/>
    </row>
    <row r="1732" spans="3:4" s="380" customFormat="1" ht="13.5" customHeight="1">
      <c r="C1732" s="381"/>
      <c r="D1732" s="381"/>
    </row>
    <row r="1733" spans="3:4" s="380" customFormat="1" ht="13.5" customHeight="1">
      <c r="C1733" s="381"/>
      <c r="D1733" s="381"/>
    </row>
    <row r="1734" spans="3:4" s="380" customFormat="1" ht="13.5" customHeight="1">
      <c r="C1734" s="381"/>
      <c r="D1734" s="381"/>
    </row>
    <row r="1735" spans="3:4" s="380" customFormat="1" ht="13.5" customHeight="1">
      <c r="C1735" s="381"/>
      <c r="D1735" s="381"/>
    </row>
    <row r="1736" spans="3:4" s="380" customFormat="1" ht="13.5" customHeight="1">
      <c r="C1736" s="381"/>
      <c r="D1736" s="381"/>
    </row>
    <row r="1737" spans="3:4" s="380" customFormat="1" ht="13.5" customHeight="1">
      <c r="C1737" s="381"/>
      <c r="D1737" s="381"/>
    </row>
    <row r="1738" spans="3:4" s="380" customFormat="1" ht="13.5" customHeight="1">
      <c r="C1738" s="381"/>
      <c r="D1738" s="381"/>
    </row>
    <row r="1739" spans="3:4" s="380" customFormat="1" ht="13.5" customHeight="1">
      <c r="C1739" s="381"/>
      <c r="D1739" s="381"/>
    </row>
    <row r="1740" spans="3:4" s="380" customFormat="1" ht="13.5" customHeight="1">
      <c r="C1740" s="381"/>
      <c r="D1740" s="381"/>
    </row>
    <row r="1741" spans="3:4" s="380" customFormat="1" ht="13.5" customHeight="1">
      <c r="C1741" s="381"/>
      <c r="D1741" s="381"/>
    </row>
    <row r="1742" spans="3:4" s="380" customFormat="1" ht="13.5" customHeight="1">
      <c r="C1742" s="381"/>
      <c r="D1742" s="381"/>
    </row>
    <row r="1743" spans="3:4" s="380" customFormat="1" ht="13.5" customHeight="1">
      <c r="C1743" s="381"/>
      <c r="D1743" s="381"/>
    </row>
    <row r="1744" spans="3:4" s="380" customFormat="1" ht="13.5" customHeight="1">
      <c r="C1744" s="381"/>
      <c r="D1744" s="381"/>
    </row>
    <row r="1745" spans="3:4" s="380" customFormat="1" ht="13.5" customHeight="1">
      <c r="C1745" s="381"/>
      <c r="D1745" s="381"/>
    </row>
    <row r="1746" spans="3:4" s="380" customFormat="1" ht="13.5" customHeight="1">
      <c r="C1746" s="381"/>
      <c r="D1746" s="381"/>
    </row>
    <row r="1747" spans="3:4" s="380" customFormat="1" ht="13.5" customHeight="1">
      <c r="C1747" s="381"/>
      <c r="D1747" s="381"/>
    </row>
    <row r="1748" spans="3:4" s="380" customFormat="1" ht="13.5" customHeight="1">
      <c r="C1748" s="381"/>
      <c r="D1748" s="381"/>
    </row>
    <row r="1749" spans="3:4" s="380" customFormat="1" ht="13.5" customHeight="1">
      <c r="C1749" s="381"/>
      <c r="D1749" s="381"/>
    </row>
    <row r="1750" spans="3:4" s="380" customFormat="1" ht="13.5" customHeight="1">
      <c r="C1750" s="381"/>
      <c r="D1750" s="381"/>
    </row>
    <row r="1751" spans="3:4" s="380" customFormat="1" ht="13.5" customHeight="1">
      <c r="C1751" s="381"/>
      <c r="D1751" s="381"/>
    </row>
    <row r="1752" spans="3:4" s="380" customFormat="1" ht="13.5" customHeight="1">
      <c r="C1752" s="381"/>
      <c r="D1752" s="381"/>
    </row>
    <row r="1753" spans="3:4" s="380" customFormat="1" ht="13.5" customHeight="1">
      <c r="C1753" s="381"/>
      <c r="D1753" s="381"/>
    </row>
    <row r="1754" spans="3:4" s="380" customFormat="1" ht="13.5" customHeight="1">
      <c r="C1754" s="381"/>
      <c r="D1754" s="381"/>
    </row>
    <row r="1755" spans="3:4" s="380" customFormat="1" ht="13.5" customHeight="1">
      <c r="C1755" s="381"/>
      <c r="D1755" s="381"/>
    </row>
    <row r="1756" spans="3:4" s="380" customFormat="1" ht="13.5" customHeight="1">
      <c r="C1756" s="381"/>
      <c r="D1756" s="381"/>
    </row>
    <row r="1757" spans="3:4" s="380" customFormat="1" ht="13.5" customHeight="1">
      <c r="C1757" s="381"/>
      <c r="D1757" s="381"/>
    </row>
    <row r="1758" spans="3:4" s="380" customFormat="1" ht="13.5" customHeight="1">
      <c r="C1758" s="381"/>
      <c r="D1758" s="381"/>
    </row>
    <row r="1759" spans="3:4" s="380" customFormat="1" ht="13.5" customHeight="1">
      <c r="C1759" s="381"/>
      <c r="D1759" s="381"/>
    </row>
    <row r="1760" spans="3:4" s="380" customFormat="1" ht="13.5" customHeight="1">
      <c r="C1760" s="381"/>
      <c r="D1760" s="381"/>
    </row>
    <row r="1761" spans="3:4" s="380" customFormat="1" ht="13.5" customHeight="1">
      <c r="C1761" s="381"/>
      <c r="D1761" s="381"/>
    </row>
    <row r="1762" spans="3:4" s="380" customFormat="1" ht="13.5" customHeight="1">
      <c r="C1762" s="381"/>
      <c r="D1762" s="381"/>
    </row>
    <row r="1763" spans="3:4" s="380" customFormat="1" ht="13.5" customHeight="1">
      <c r="C1763" s="381"/>
      <c r="D1763" s="381"/>
    </row>
    <row r="1764" spans="3:4" s="380" customFormat="1" ht="13.5" customHeight="1">
      <c r="C1764" s="381"/>
      <c r="D1764" s="381"/>
    </row>
    <row r="1765" spans="3:4" s="380" customFormat="1" ht="13.5" customHeight="1">
      <c r="C1765" s="381"/>
      <c r="D1765" s="381"/>
    </row>
    <row r="1766" spans="3:4" s="380" customFormat="1" ht="13.5" customHeight="1">
      <c r="C1766" s="381"/>
      <c r="D1766" s="381"/>
    </row>
    <row r="1767" spans="3:4" s="380" customFormat="1" ht="13.5" customHeight="1">
      <c r="C1767" s="381"/>
      <c r="D1767" s="381"/>
    </row>
    <row r="1768" spans="3:4" s="380" customFormat="1" ht="13.5" customHeight="1">
      <c r="C1768" s="381"/>
      <c r="D1768" s="381"/>
    </row>
    <row r="1769" spans="3:4" s="380" customFormat="1" ht="13.5" customHeight="1">
      <c r="C1769" s="381"/>
      <c r="D1769" s="381"/>
    </row>
    <row r="1770" spans="3:4" s="380" customFormat="1" ht="13.5" customHeight="1">
      <c r="C1770" s="381"/>
      <c r="D1770" s="381"/>
    </row>
    <row r="1771" spans="3:4" s="380" customFormat="1" ht="13.5" customHeight="1">
      <c r="C1771" s="381"/>
      <c r="D1771" s="381"/>
    </row>
    <row r="1772" spans="3:4" s="380" customFormat="1" ht="13.5" customHeight="1">
      <c r="C1772" s="381"/>
      <c r="D1772" s="381"/>
    </row>
    <row r="1773" spans="3:4" s="380" customFormat="1" ht="13.5" customHeight="1">
      <c r="C1773" s="381"/>
      <c r="D1773" s="381"/>
    </row>
    <row r="1774" spans="3:4" s="380" customFormat="1" ht="13.5" customHeight="1">
      <c r="C1774" s="381"/>
      <c r="D1774" s="381"/>
    </row>
    <row r="1775" spans="3:4" s="380" customFormat="1" ht="13.5" customHeight="1">
      <c r="C1775" s="381"/>
      <c r="D1775" s="381"/>
    </row>
    <row r="1776" spans="3:4" s="380" customFormat="1" ht="13.5" customHeight="1">
      <c r="C1776" s="381"/>
      <c r="D1776" s="381"/>
    </row>
    <row r="1777" spans="3:4" s="380" customFormat="1" ht="13.5" customHeight="1">
      <c r="C1777" s="381"/>
      <c r="D1777" s="381"/>
    </row>
    <row r="1778" spans="3:4" s="380" customFormat="1" ht="13.5" customHeight="1">
      <c r="C1778" s="381"/>
      <c r="D1778" s="381"/>
    </row>
    <row r="1779" spans="3:4" s="380" customFormat="1" ht="13.5" customHeight="1">
      <c r="C1779" s="381"/>
      <c r="D1779" s="381"/>
    </row>
    <row r="1780" spans="3:4" s="380" customFormat="1" ht="13.5" customHeight="1">
      <c r="C1780" s="381"/>
      <c r="D1780" s="381"/>
    </row>
    <row r="1781" spans="3:4" s="380" customFormat="1" ht="13.5" customHeight="1">
      <c r="C1781" s="381"/>
      <c r="D1781" s="381"/>
    </row>
    <row r="1782" spans="3:4" s="380" customFormat="1" ht="13.5" customHeight="1">
      <c r="C1782" s="381"/>
      <c r="D1782" s="381"/>
    </row>
    <row r="1783" spans="3:4" s="380" customFormat="1" ht="13.5" customHeight="1">
      <c r="C1783" s="381"/>
      <c r="D1783" s="381"/>
    </row>
    <row r="1784" spans="3:4" s="380" customFormat="1" ht="13.5" customHeight="1">
      <c r="C1784" s="381"/>
      <c r="D1784" s="381"/>
    </row>
    <row r="1785" spans="3:4" s="380" customFormat="1" ht="13.5" customHeight="1">
      <c r="C1785" s="381"/>
      <c r="D1785" s="381"/>
    </row>
    <row r="1786" spans="3:4" s="380" customFormat="1" ht="13.5" customHeight="1">
      <c r="C1786" s="381"/>
      <c r="D1786" s="381"/>
    </row>
    <row r="1787" spans="3:4" s="380" customFormat="1" ht="13.5" customHeight="1">
      <c r="C1787" s="381"/>
      <c r="D1787" s="381"/>
    </row>
    <row r="1788" spans="3:4" s="380" customFormat="1" ht="13.5" customHeight="1">
      <c r="C1788" s="381"/>
      <c r="D1788" s="381"/>
    </row>
    <row r="1789" spans="3:4" s="380" customFormat="1" ht="13.5" customHeight="1">
      <c r="C1789" s="381"/>
      <c r="D1789" s="381"/>
    </row>
    <row r="1790" spans="3:4" s="380" customFormat="1" ht="13.5" customHeight="1">
      <c r="C1790" s="381"/>
      <c r="D1790" s="381"/>
    </row>
    <row r="1791" spans="3:4" s="380" customFormat="1" ht="13.5" customHeight="1">
      <c r="C1791" s="381"/>
      <c r="D1791" s="381"/>
    </row>
    <row r="1792" spans="3:4" s="380" customFormat="1" ht="13.5" customHeight="1">
      <c r="C1792" s="381"/>
      <c r="D1792" s="381"/>
    </row>
    <row r="1793" spans="3:4" s="380" customFormat="1" ht="13.5" customHeight="1">
      <c r="C1793" s="381"/>
      <c r="D1793" s="381"/>
    </row>
    <row r="1794" spans="3:4" s="380" customFormat="1" ht="13.5" customHeight="1">
      <c r="C1794" s="381"/>
      <c r="D1794" s="381"/>
    </row>
    <row r="1795" spans="3:4" s="380" customFormat="1" ht="13.5" customHeight="1">
      <c r="C1795" s="381"/>
      <c r="D1795" s="381"/>
    </row>
    <row r="1796" spans="3:4" s="380" customFormat="1" ht="13.5" customHeight="1">
      <c r="C1796" s="381"/>
      <c r="D1796" s="381"/>
    </row>
    <row r="1797" spans="3:4" s="380" customFormat="1" ht="13.5" customHeight="1">
      <c r="C1797" s="381"/>
      <c r="D1797" s="381"/>
    </row>
    <row r="1798" spans="3:4" s="380" customFormat="1" ht="13.5" customHeight="1">
      <c r="C1798" s="381"/>
      <c r="D1798" s="381"/>
    </row>
    <row r="1799" spans="3:4" s="380" customFormat="1" ht="13.5" customHeight="1">
      <c r="C1799" s="381"/>
      <c r="D1799" s="381"/>
    </row>
    <row r="1800" spans="3:4" s="380" customFormat="1" ht="13.5" customHeight="1">
      <c r="C1800" s="381"/>
      <c r="D1800" s="381"/>
    </row>
    <row r="1801" spans="3:4" s="380" customFormat="1" ht="13.5" customHeight="1">
      <c r="C1801" s="381"/>
      <c r="D1801" s="381"/>
    </row>
    <row r="1802" spans="3:4" s="380" customFormat="1" ht="13.5" customHeight="1">
      <c r="C1802" s="381"/>
      <c r="D1802" s="381"/>
    </row>
    <row r="1803" spans="3:4" s="380" customFormat="1" ht="13.5" customHeight="1">
      <c r="C1803" s="381"/>
      <c r="D1803" s="381"/>
    </row>
    <row r="1804" spans="3:4" s="380" customFormat="1" ht="13.5" customHeight="1">
      <c r="C1804" s="381"/>
      <c r="D1804" s="381"/>
    </row>
    <row r="1805" spans="3:4" s="380" customFormat="1" ht="13.5" customHeight="1">
      <c r="C1805" s="381"/>
      <c r="D1805" s="381"/>
    </row>
    <row r="1806" spans="3:4" s="380" customFormat="1" ht="13.5" customHeight="1">
      <c r="C1806" s="381"/>
      <c r="D1806" s="381"/>
    </row>
    <row r="1807" spans="3:4" s="380" customFormat="1" ht="13.5" customHeight="1">
      <c r="C1807" s="381"/>
      <c r="D1807" s="381"/>
    </row>
    <row r="1808" spans="3:4" s="380" customFormat="1" ht="13.5" customHeight="1">
      <c r="C1808" s="381"/>
      <c r="D1808" s="381"/>
    </row>
    <row r="1809" spans="3:4" s="380" customFormat="1" ht="13.5" customHeight="1">
      <c r="C1809" s="381"/>
      <c r="D1809" s="381"/>
    </row>
    <row r="1810" spans="3:4" s="380" customFormat="1" ht="13.5" customHeight="1">
      <c r="C1810" s="381"/>
      <c r="D1810" s="381"/>
    </row>
    <row r="1811" spans="3:4" s="380" customFormat="1" ht="13.5" customHeight="1">
      <c r="C1811" s="381"/>
      <c r="D1811" s="381"/>
    </row>
    <row r="1812" spans="3:4" s="380" customFormat="1" ht="13.5" customHeight="1">
      <c r="C1812" s="381"/>
      <c r="D1812" s="381"/>
    </row>
    <row r="1813" spans="3:4" s="380" customFormat="1" ht="13.5" customHeight="1">
      <c r="C1813" s="381"/>
      <c r="D1813" s="381"/>
    </row>
    <row r="1814" spans="3:4" s="380" customFormat="1" ht="13.5" customHeight="1">
      <c r="C1814" s="381"/>
      <c r="D1814" s="381"/>
    </row>
    <row r="1815" spans="3:4" s="380" customFormat="1" ht="13.5" customHeight="1">
      <c r="C1815" s="381"/>
      <c r="D1815" s="381"/>
    </row>
    <row r="1816" spans="3:4" s="380" customFormat="1" ht="13.5" customHeight="1">
      <c r="C1816" s="381"/>
      <c r="D1816" s="381"/>
    </row>
    <row r="1817" spans="3:4" s="380" customFormat="1" ht="13.5" customHeight="1">
      <c r="C1817" s="381"/>
      <c r="D1817" s="381"/>
    </row>
    <row r="1818" spans="3:4" s="380" customFormat="1" ht="13.5" customHeight="1">
      <c r="C1818" s="381"/>
      <c r="D1818" s="381"/>
    </row>
    <row r="1819" spans="3:4" s="380" customFormat="1" ht="13.5" customHeight="1">
      <c r="C1819" s="381"/>
      <c r="D1819" s="381"/>
    </row>
    <row r="1820" spans="3:4" s="380" customFormat="1" ht="13.5" customHeight="1">
      <c r="C1820" s="381"/>
      <c r="D1820" s="381"/>
    </row>
    <row r="1821" spans="3:4" s="380" customFormat="1" ht="13.5" customHeight="1">
      <c r="C1821" s="381"/>
      <c r="D1821" s="381"/>
    </row>
    <row r="1822" spans="3:4" s="380" customFormat="1" ht="13.5" customHeight="1">
      <c r="C1822" s="381"/>
      <c r="D1822" s="381"/>
    </row>
    <row r="1823" spans="3:4" s="380" customFormat="1" ht="13.5" customHeight="1">
      <c r="C1823" s="381"/>
      <c r="D1823" s="381"/>
    </row>
    <row r="1824" spans="3:4" s="380" customFormat="1" ht="13.5" customHeight="1">
      <c r="C1824" s="381"/>
      <c r="D1824" s="381"/>
    </row>
    <row r="1825" spans="3:4" s="380" customFormat="1" ht="13.5" customHeight="1">
      <c r="C1825" s="381"/>
      <c r="D1825" s="381"/>
    </row>
    <row r="1826" spans="3:4" s="380" customFormat="1" ht="13.5" customHeight="1">
      <c r="C1826" s="381"/>
      <c r="D1826" s="381"/>
    </row>
    <row r="1827" spans="3:4" s="380" customFormat="1" ht="13.5" customHeight="1">
      <c r="C1827" s="381"/>
      <c r="D1827" s="381"/>
    </row>
    <row r="1828" spans="3:4" s="380" customFormat="1" ht="13.5" customHeight="1">
      <c r="C1828" s="381"/>
      <c r="D1828" s="381"/>
    </row>
    <row r="1829" spans="3:4" s="380" customFormat="1" ht="13.5" customHeight="1">
      <c r="C1829" s="381"/>
      <c r="D1829" s="381"/>
    </row>
    <row r="1830" spans="3:4" s="380" customFormat="1" ht="13.5" customHeight="1">
      <c r="C1830" s="381"/>
      <c r="D1830" s="381"/>
    </row>
    <row r="1831" spans="3:4" s="380" customFormat="1" ht="13.5" customHeight="1">
      <c r="C1831" s="381"/>
      <c r="D1831" s="381"/>
    </row>
    <row r="1832" spans="3:4" s="380" customFormat="1" ht="13.5" customHeight="1">
      <c r="C1832" s="381"/>
      <c r="D1832" s="381"/>
    </row>
    <row r="1833" spans="3:4" s="380" customFormat="1" ht="13.5" customHeight="1">
      <c r="C1833" s="381"/>
      <c r="D1833" s="381"/>
    </row>
    <row r="1834" spans="3:4" s="380" customFormat="1" ht="13.5" customHeight="1">
      <c r="C1834" s="381"/>
      <c r="D1834" s="381"/>
    </row>
    <row r="1835" spans="3:4" s="380" customFormat="1" ht="13.5" customHeight="1">
      <c r="C1835" s="381"/>
      <c r="D1835" s="381"/>
    </row>
    <row r="1836" spans="3:4" s="380" customFormat="1" ht="13.5" customHeight="1">
      <c r="C1836" s="381"/>
      <c r="D1836" s="381"/>
    </row>
    <row r="1837" spans="3:4" s="380" customFormat="1" ht="13.5" customHeight="1">
      <c r="C1837" s="381"/>
      <c r="D1837" s="381"/>
    </row>
    <row r="1838" spans="3:4" s="380" customFormat="1" ht="13.5" customHeight="1">
      <c r="C1838" s="381"/>
      <c r="D1838" s="381"/>
    </row>
    <row r="1839" spans="3:4" s="380" customFormat="1" ht="13.5" customHeight="1">
      <c r="C1839" s="381"/>
      <c r="D1839" s="381"/>
    </row>
    <row r="1840" spans="3:4" s="380" customFormat="1" ht="13.5" customHeight="1">
      <c r="C1840" s="381"/>
      <c r="D1840" s="381"/>
    </row>
    <row r="1841" spans="3:4" s="380" customFormat="1" ht="13.5" customHeight="1">
      <c r="C1841" s="381"/>
      <c r="D1841" s="381"/>
    </row>
    <row r="1842" spans="3:4" s="380" customFormat="1" ht="13.5" customHeight="1">
      <c r="C1842" s="381"/>
      <c r="D1842" s="381"/>
    </row>
    <row r="1843" spans="3:4" s="380" customFormat="1" ht="13.5" customHeight="1">
      <c r="C1843" s="381"/>
      <c r="D1843" s="381"/>
    </row>
    <row r="1844" spans="3:4" s="380" customFormat="1" ht="13.5" customHeight="1">
      <c r="C1844" s="381"/>
      <c r="D1844" s="381"/>
    </row>
    <row r="1845" spans="3:4" s="380" customFormat="1" ht="13.5" customHeight="1">
      <c r="C1845" s="381"/>
      <c r="D1845" s="381"/>
    </row>
    <row r="1846" spans="3:4" s="380" customFormat="1" ht="13.5" customHeight="1">
      <c r="C1846" s="381"/>
      <c r="D1846" s="381"/>
    </row>
    <row r="1847" spans="3:4" s="380" customFormat="1" ht="13.5" customHeight="1">
      <c r="C1847" s="381"/>
      <c r="D1847" s="381"/>
    </row>
    <row r="1848" spans="3:4" s="380" customFormat="1" ht="13.5" customHeight="1">
      <c r="C1848" s="381"/>
      <c r="D1848" s="381"/>
    </row>
    <row r="1849" spans="3:4" s="380" customFormat="1" ht="13.5" customHeight="1">
      <c r="C1849" s="381"/>
      <c r="D1849" s="381"/>
    </row>
    <row r="1850" spans="3:4" s="380" customFormat="1" ht="13.5" customHeight="1">
      <c r="C1850" s="381"/>
      <c r="D1850" s="381"/>
    </row>
    <row r="1851" spans="3:4" s="380" customFormat="1" ht="13.5" customHeight="1">
      <c r="C1851" s="381"/>
      <c r="D1851" s="381"/>
    </row>
    <row r="1852" spans="3:4" s="380" customFormat="1" ht="13.5" customHeight="1">
      <c r="C1852" s="381"/>
      <c r="D1852" s="381"/>
    </row>
    <row r="1853" spans="3:4" s="380" customFormat="1" ht="13.5" customHeight="1">
      <c r="C1853" s="381"/>
      <c r="D1853" s="381"/>
    </row>
    <row r="1854" spans="3:4" s="380" customFormat="1" ht="13.5" customHeight="1">
      <c r="C1854" s="381"/>
      <c r="D1854" s="381"/>
    </row>
    <row r="1855" spans="3:4" s="380" customFormat="1" ht="13.5" customHeight="1">
      <c r="C1855" s="381"/>
      <c r="D1855" s="381"/>
    </row>
    <row r="1856" spans="3:4" s="380" customFormat="1" ht="13.5" customHeight="1">
      <c r="C1856" s="381"/>
      <c r="D1856" s="381"/>
    </row>
    <row r="1857" spans="3:4" s="380" customFormat="1" ht="13.5" customHeight="1">
      <c r="C1857" s="381"/>
      <c r="D1857" s="381"/>
    </row>
    <row r="1858" spans="3:4" s="380" customFormat="1" ht="13.5" customHeight="1">
      <c r="C1858" s="381"/>
      <c r="D1858" s="381"/>
    </row>
    <row r="1859" spans="3:4" s="380" customFormat="1" ht="13.5" customHeight="1">
      <c r="C1859" s="381"/>
      <c r="D1859" s="381"/>
    </row>
    <row r="1860" spans="3:4" s="380" customFormat="1" ht="13.5" customHeight="1">
      <c r="C1860" s="381"/>
      <c r="D1860" s="381"/>
    </row>
    <row r="1861" spans="3:4" s="380" customFormat="1" ht="13.5" customHeight="1">
      <c r="C1861" s="381"/>
      <c r="D1861" s="381"/>
    </row>
    <row r="1862" spans="3:4" s="380" customFormat="1" ht="13.5" customHeight="1">
      <c r="C1862" s="381"/>
      <c r="D1862" s="381"/>
    </row>
    <row r="1863" spans="3:4" s="380" customFormat="1" ht="13.5" customHeight="1">
      <c r="C1863" s="381"/>
      <c r="D1863" s="381"/>
    </row>
    <row r="1864" spans="3:4" s="380" customFormat="1" ht="13.5" customHeight="1">
      <c r="C1864" s="381"/>
      <c r="D1864" s="381"/>
    </row>
    <row r="1865" spans="3:4" s="380" customFormat="1" ht="13.5" customHeight="1">
      <c r="C1865" s="381"/>
      <c r="D1865" s="381"/>
    </row>
    <row r="1866" spans="3:4" s="380" customFormat="1" ht="13.5" customHeight="1">
      <c r="C1866" s="381"/>
      <c r="D1866" s="381"/>
    </row>
    <row r="1867" spans="3:4" s="380" customFormat="1" ht="13.5" customHeight="1">
      <c r="C1867" s="381"/>
      <c r="D1867" s="381"/>
    </row>
    <row r="1868" spans="3:4" s="380" customFormat="1" ht="13.5" customHeight="1">
      <c r="C1868" s="381"/>
      <c r="D1868" s="381"/>
    </row>
    <row r="1869" spans="3:4" s="380" customFormat="1" ht="13.5" customHeight="1">
      <c r="C1869" s="381"/>
      <c r="D1869" s="381"/>
    </row>
    <row r="1870" spans="3:4" s="380" customFormat="1" ht="13.5" customHeight="1">
      <c r="C1870" s="381"/>
      <c r="D1870" s="381"/>
    </row>
    <row r="1871" spans="3:4" s="380" customFormat="1" ht="13.5" customHeight="1">
      <c r="C1871" s="381"/>
      <c r="D1871" s="381"/>
    </row>
    <row r="1872" spans="3:4" s="380" customFormat="1" ht="13.5" customHeight="1">
      <c r="C1872" s="381"/>
      <c r="D1872" s="381"/>
    </row>
    <row r="1873" spans="3:4" s="380" customFormat="1" ht="13.5" customHeight="1">
      <c r="C1873" s="381"/>
      <c r="D1873" s="381"/>
    </row>
    <row r="1874" spans="3:4" s="380" customFormat="1" ht="13.5" customHeight="1">
      <c r="C1874" s="381"/>
      <c r="D1874" s="381"/>
    </row>
    <row r="1875" spans="3:4" s="380" customFormat="1" ht="13.5" customHeight="1">
      <c r="C1875" s="381"/>
      <c r="D1875" s="381"/>
    </row>
    <row r="1876" spans="3:4" s="380" customFormat="1" ht="13.5" customHeight="1">
      <c r="C1876" s="381"/>
      <c r="D1876" s="381"/>
    </row>
    <row r="1877" spans="3:4" s="380" customFormat="1" ht="13.5" customHeight="1">
      <c r="C1877" s="381"/>
      <c r="D1877" s="381"/>
    </row>
    <row r="1878" spans="3:4" s="380" customFormat="1" ht="13.5" customHeight="1">
      <c r="C1878" s="381"/>
      <c r="D1878" s="381"/>
    </row>
    <row r="1879" spans="3:4" s="380" customFormat="1" ht="13.5" customHeight="1">
      <c r="C1879" s="381"/>
      <c r="D1879" s="381"/>
    </row>
    <row r="1880" spans="3:4" s="380" customFormat="1" ht="13.5" customHeight="1">
      <c r="C1880" s="381"/>
      <c r="D1880" s="381"/>
    </row>
    <row r="1881" spans="3:4" s="380" customFormat="1" ht="13.5" customHeight="1">
      <c r="C1881" s="381"/>
      <c r="D1881" s="381"/>
    </row>
    <row r="1882" spans="3:4" s="380" customFormat="1" ht="13.5" customHeight="1">
      <c r="C1882" s="381"/>
      <c r="D1882" s="381"/>
    </row>
    <row r="1883" spans="3:4" s="380" customFormat="1" ht="13.5" customHeight="1">
      <c r="C1883" s="381"/>
      <c r="D1883" s="381"/>
    </row>
    <row r="1884" spans="3:4" s="380" customFormat="1" ht="13.5" customHeight="1">
      <c r="C1884" s="381"/>
      <c r="D1884" s="381"/>
    </row>
    <row r="1885" spans="3:4" s="380" customFormat="1" ht="13.5" customHeight="1">
      <c r="C1885" s="381"/>
      <c r="D1885" s="381"/>
    </row>
    <row r="1886" spans="3:4" s="380" customFormat="1" ht="13.5" customHeight="1">
      <c r="C1886" s="381"/>
      <c r="D1886" s="381"/>
    </row>
    <row r="1887" spans="3:4" s="380" customFormat="1" ht="13.5" customHeight="1">
      <c r="C1887" s="381"/>
      <c r="D1887" s="381"/>
    </row>
    <row r="1888" spans="3:4" s="380" customFormat="1" ht="13.5" customHeight="1">
      <c r="C1888" s="381"/>
      <c r="D1888" s="381"/>
    </row>
    <row r="1889" spans="3:4" s="380" customFormat="1" ht="13.5" customHeight="1">
      <c r="C1889" s="381"/>
      <c r="D1889" s="381"/>
    </row>
    <row r="1890" spans="3:4" s="380" customFormat="1" ht="13.5" customHeight="1">
      <c r="C1890" s="381"/>
      <c r="D1890" s="381"/>
    </row>
    <row r="1891" spans="3:4" s="380" customFormat="1" ht="13.5" customHeight="1">
      <c r="C1891" s="381"/>
      <c r="D1891" s="381"/>
    </row>
    <row r="1892" spans="3:4" s="380" customFormat="1" ht="13.5" customHeight="1">
      <c r="C1892" s="381"/>
      <c r="D1892" s="381"/>
    </row>
    <row r="1893" spans="3:4" s="380" customFormat="1" ht="13.5" customHeight="1">
      <c r="C1893" s="381"/>
      <c r="D1893" s="381"/>
    </row>
    <row r="1894" spans="3:4" s="380" customFormat="1" ht="13.5" customHeight="1">
      <c r="C1894" s="381"/>
      <c r="D1894" s="381"/>
    </row>
    <row r="1895" spans="3:4" s="380" customFormat="1" ht="13.5" customHeight="1">
      <c r="C1895" s="381"/>
      <c r="D1895" s="381"/>
    </row>
    <row r="1896" spans="3:4" s="380" customFormat="1" ht="13.5" customHeight="1">
      <c r="C1896" s="381"/>
      <c r="D1896" s="381"/>
    </row>
    <row r="1897" spans="3:4" s="380" customFormat="1" ht="13.5" customHeight="1">
      <c r="C1897" s="381"/>
      <c r="D1897" s="381"/>
    </row>
    <row r="1898" spans="3:4" s="380" customFormat="1" ht="13.5" customHeight="1">
      <c r="C1898" s="381"/>
      <c r="D1898" s="381"/>
    </row>
    <row r="1899" spans="3:4" s="380" customFormat="1" ht="13.5" customHeight="1">
      <c r="C1899" s="381"/>
      <c r="D1899" s="381"/>
    </row>
    <row r="1900" spans="3:4" s="380" customFormat="1" ht="13.5" customHeight="1">
      <c r="C1900" s="381"/>
      <c r="D1900" s="381"/>
    </row>
    <row r="1901" spans="3:4" s="380" customFormat="1" ht="13.5" customHeight="1">
      <c r="C1901" s="381"/>
      <c r="D1901" s="381"/>
    </row>
    <row r="1902" spans="3:4" s="380" customFormat="1" ht="13.5" customHeight="1">
      <c r="C1902" s="381"/>
      <c r="D1902" s="381"/>
    </row>
    <row r="1903" spans="3:4" s="380" customFormat="1" ht="13.5" customHeight="1">
      <c r="C1903" s="381"/>
      <c r="D1903" s="381"/>
    </row>
    <row r="1904" spans="3:4" s="380" customFormat="1" ht="13.5" customHeight="1">
      <c r="C1904" s="381"/>
      <c r="D1904" s="381"/>
    </row>
    <row r="1905" spans="3:4" s="380" customFormat="1" ht="13.5" customHeight="1">
      <c r="C1905" s="381"/>
      <c r="D1905" s="381"/>
    </row>
    <row r="1906" spans="3:4" s="380" customFormat="1" ht="13.5" customHeight="1">
      <c r="C1906" s="381"/>
      <c r="D1906" s="381"/>
    </row>
    <row r="1907" spans="3:4" s="380" customFormat="1" ht="13.5" customHeight="1">
      <c r="C1907" s="381"/>
      <c r="D1907" s="381"/>
    </row>
    <row r="1908" spans="3:4" s="380" customFormat="1" ht="13.5" customHeight="1">
      <c r="C1908" s="381"/>
      <c r="D1908" s="381"/>
    </row>
    <row r="1909" spans="3:4" s="380" customFormat="1" ht="13.5" customHeight="1">
      <c r="C1909" s="381"/>
      <c r="D1909" s="381"/>
    </row>
    <row r="1910" spans="3:4" s="380" customFormat="1" ht="13.5" customHeight="1">
      <c r="C1910" s="381"/>
      <c r="D1910" s="381"/>
    </row>
    <row r="1911" spans="3:4" s="380" customFormat="1" ht="13.5" customHeight="1">
      <c r="C1911" s="381"/>
      <c r="D1911" s="381"/>
    </row>
    <row r="1912" spans="3:4" s="380" customFormat="1" ht="13.5" customHeight="1">
      <c r="C1912" s="381"/>
      <c r="D1912" s="381"/>
    </row>
    <row r="1913" spans="3:4" s="380" customFormat="1" ht="13.5" customHeight="1">
      <c r="C1913" s="381"/>
      <c r="D1913" s="381"/>
    </row>
    <row r="1914" spans="3:4" s="380" customFormat="1" ht="13.5" customHeight="1">
      <c r="C1914" s="381"/>
      <c r="D1914" s="381"/>
    </row>
    <row r="1915" spans="3:4" s="380" customFormat="1" ht="13.5" customHeight="1">
      <c r="C1915" s="381"/>
      <c r="D1915" s="381"/>
    </row>
    <row r="1916" spans="3:4" s="380" customFormat="1" ht="13.5" customHeight="1">
      <c r="C1916" s="381"/>
      <c r="D1916" s="381"/>
    </row>
    <row r="1917" spans="3:4" s="380" customFormat="1" ht="13.5" customHeight="1">
      <c r="C1917" s="381"/>
      <c r="D1917" s="381"/>
    </row>
    <row r="1918" spans="3:4" s="380" customFormat="1" ht="13.5" customHeight="1">
      <c r="C1918" s="381"/>
      <c r="D1918" s="381"/>
    </row>
    <row r="1919" spans="3:4" s="380" customFormat="1" ht="13.5" customHeight="1">
      <c r="C1919" s="381"/>
      <c r="D1919" s="381"/>
    </row>
    <row r="1920" spans="3:4" s="380" customFormat="1" ht="13.5" customHeight="1">
      <c r="C1920" s="381"/>
      <c r="D1920" s="381"/>
    </row>
    <row r="1921" spans="3:4" s="380" customFormat="1" ht="13.5" customHeight="1">
      <c r="C1921" s="381"/>
      <c r="D1921" s="381"/>
    </row>
    <row r="1922" spans="3:4" s="380" customFormat="1" ht="13.5" customHeight="1">
      <c r="C1922" s="381"/>
      <c r="D1922" s="381"/>
    </row>
    <row r="1923" spans="3:4" s="380" customFormat="1" ht="13.5" customHeight="1">
      <c r="C1923" s="381"/>
      <c r="D1923" s="381"/>
    </row>
    <row r="1924" spans="3:4" s="380" customFormat="1" ht="13.5" customHeight="1">
      <c r="C1924" s="381"/>
      <c r="D1924" s="381"/>
    </row>
    <row r="1925" spans="3:4" s="380" customFormat="1" ht="13.5" customHeight="1">
      <c r="C1925" s="381"/>
      <c r="D1925" s="381"/>
    </row>
    <row r="1926" spans="3:4" s="380" customFormat="1" ht="13.5" customHeight="1">
      <c r="C1926" s="381"/>
      <c r="D1926" s="381"/>
    </row>
    <row r="1927" spans="3:4" s="380" customFormat="1" ht="13.5" customHeight="1">
      <c r="C1927" s="381"/>
      <c r="D1927" s="381"/>
    </row>
    <row r="1928" spans="3:4" s="380" customFormat="1" ht="13.5" customHeight="1">
      <c r="C1928" s="381"/>
      <c r="D1928" s="381"/>
    </row>
    <row r="1929" spans="3:4" s="380" customFormat="1" ht="13.5" customHeight="1">
      <c r="C1929" s="381"/>
      <c r="D1929" s="381"/>
    </row>
    <row r="1930" spans="3:4" s="380" customFormat="1" ht="13.5" customHeight="1">
      <c r="C1930" s="381"/>
      <c r="D1930" s="381"/>
    </row>
    <row r="1931" spans="3:4" s="380" customFormat="1" ht="13.5" customHeight="1">
      <c r="C1931" s="381"/>
      <c r="D1931" s="381"/>
    </row>
    <row r="1932" spans="3:4" s="380" customFormat="1" ht="13.5" customHeight="1">
      <c r="C1932" s="381"/>
      <c r="D1932" s="381"/>
    </row>
    <row r="1933" spans="3:4" s="380" customFormat="1" ht="13.5" customHeight="1">
      <c r="C1933" s="381"/>
      <c r="D1933" s="381"/>
    </row>
    <row r="1934" spans="3:4" s="380" customFormat="1" ht="13.5" customHeight="1">
      <c r="C1934" s="381"/>
      <c r="D1934" s="381"/>
    </row>
    <row r="1935" spans="3:4" s="380" customFormat="1" ht="13.5" customHeight="1">
      <c r="C1935" s="381"/>
      <c r="D1935" s="381"/>
    </row>
    <row r="1936" spans="3:4" s="380" customFormat="1" ht="13.5" customHeight="1">
      <c r="C1936" s="381"/>
      <c r="D1936" s="381"/>
    </row>
    <row r="1937" spans="3:4" s="380" customFormat="1" ht="13.5" customHeight="1">
      <c r="C1937" s="381"/>
      <c r="D1937" s="381"/>
    </row>
    <row r="1938" spans="3:4" s="380" customFormat="1" ht="13.5" customHeight="1">
      <c r="C1938" s="381"/>
      <c r="D1938" s="381"/>
    </row>
    <row r="1939" spans="3:4" s="380" customFormat="1" ht="13.5" customHeight="1">
      <c r="C1939" s="381"/>
      <c r="D1939" s="381"/>
    </row>
    <row r="1940" spans="3:4" s="380" customFormat="1" ht="13.5" customHeight="1">
      <c r="C1940" s="381"/>
      <c r="D1940" s="381"/>
    </row>
    <row r="1941" spans="3:4" s="380" customFormat="1" ht="13.5" customHeight="1">
      <c r="C1941" s="381"/>
      <c r="D1941" s="381"/>
    </row>
    <row r="1942" spans="3:4" s="380" customFormat="1" ht="13.5" customHeight="1">
      <c r="C1942" s="381"/>
      <c r="D1942" s="381"/>
    </row>
    <row r="1943" spans="3:4" s="380" customFormat="1" ht="13.5" customHeight="1">
      <c r="C1943" s="381"/>
      <c r="D1943" s="381"/>
    </row>
    <row r="1944" spans="3:4" s="380" customFormat="1" ht="13.5" customHeight="1">
      <c r="C1944" s="381"/>
      <c r="D1944" s="381"/>
    </row>
    <row r="1945" spans="3:4" s="380" customFormat="1" ht="13.5" customHeight="1">
      <c r="C1945" s="381"/>
      <c r="D1945" s="381"/>
    </row>
    <row r="1946" spans="3:4" s="380" customFormat="1" ht="13.5" customHeight="1">
      <c r="C1946" s="381"/>
      <c r="D1946" s="381"/>
    </row>
    <row r="1947" spans="3:4" s="380" customFormat="1" ht="13.5" customHeight="1">
      <c r="C1947" s="381"/>
      <c r="D1947" s="381"/>
    </row>
    <row r="1948" spans="3:4" s="380" customFormat="1" ht="13.5" customHeight="1">
      <c r="C1948" s="381"/>
      <c r="D1948" s="381"/>
    </row>
    <row r="1949" spans="3:4" s="380" customFormat="1" ht="13.5" customHeight="1">
      <c r="C1949" s="381"/>
      <c r="D1949" s="381"/>
    </row>
    <row r="1950" spans="3:4" s="380" customFormat="1" ht="13.5" customHeight="1">
      <c r="C1950" s="381"/>
      <c r="D1950" s="381"/>
    </row>
    <row r="1951" spans="3:4" s="380" customFormat="1" ht="13.5" customHeight="1">
      <c r="C1951" s="381"/>
      <c r="D1951" s="381"/>
    </row>
    <row r="1952" spans="3:4" s="380" customFormat="1" ht="13.5" customHeight="1">
      <c r="C1952" s="381"/>
      <c r="D1952" s="381"/>
    </row>
    <row r="1953" spans="3:4" s="380" customFormat="1" ht="13.5" customHeight="1">
      <c r="C1953" s="381"/>
      <c r="D1953" s="381"/>
    </row>
    <row r="1954" spans="3:4" s="380" customFormat="1" ht="13.5" customHeight="1">
      <c r="C1954" s="381"/>
      <c r="D1954" s="381"/>
    </row>
    <row r="1955" spans="3:4" s="380" customFormat="1" ht="13.5" customHeight="1">
      <c r="C1955" s="381"/>
      <c r="D1955" s="381"/>
    </row>
    <row r="1956" spans="3:4" s="380" customFormat="1" ht="13.5" customHeight="1">
      <c r="C1956" s="381"/>
      <c r="D1956" s="381"/>
    </row>
    <row r="1957" spans="3:4" s="380" customFormat="1" ht="13.5" customHeight="1">
      <c r="C1957" s="381"/>
      <c r="D1957" s="381"/>
    </row>
    <row r="1958" spans="3:4" s="380" customFormat="1" ht="13.5" customHeight="1">
      <c r="C1958" s="381"/>
      <c r="D1958" s="381"/>
    </row>
    <row r="1959" spans="3:4" s="380" customFormat="1" ht="13.5" customHeight="1">
      <c r="C1959" s="381"/>
      <c r="D1959" s="381"/>
    </row>
    <row r="1960" spans="3:4" s="380" customFormat="1" ht="13.5" customHeight="1">
      <c r="C1960" s="381"/>
      <c r="D1960" s="381"/>
    </row>
    <row r="1961" spans="3:4" s="380" customFormat="1" ht="13.5" customHeight="1">
      <c r="C1961" s="381"/>
      <c r="D1961" s="381"/>
    </row>
    <row r="1962" spans="3:4" s="380" customFormat="1" ht="13.5" customHeight="1">
      <c r="C1962" s="381"/>
      <c r="D1962" s="381"/>
    </row>
    <row r="1963" spans="3:4" s="380" customFormat="1" ht="13.5" customHeight="1">
      <c r="C1963" s="381"/>
      <c r="D1963" s="381"/>
    </row>
    <row r="1964" spans="3:4" s="380" customFormat="1" ht="13.5" customHeight="1">
      <c r="C1964" s="381"/>
      <c r="D1964" s="381"/>
    </row>
    <row r="1965" spans="3:4" s="380" customFormat="1" ht="13.5" customHeight="1">
      <c r="C1965" s="381"/>
      <c r="D1965" s="381"/>
    </row>
    <row r="1966" spans="3:4" s="380" customFormat="1" ht="13.5" customHeight="1">
      <c r="C1966" s="381"/>
      <c r="D1966" s="381"/>
    </row>
    <row r="1967" spans="3:4" s="380" customFormat="1" ht="13.5" customHeight="1">
      <c r="C1967" s="381"/>
      <c r="D1967" s="381"/>
    </row>
    <row r="1968" spans="3:4" s="380" customFormat="1" ht="13.5" customHeight="1">
      <c r="C1968" s="381"/>
      <c r="D1968" s="381"/>
    </row>
    <row r="1969" spans="3:4" s="380" customFormat="1" ht="13.5" customHeight="1">
      <c r="C1969" s="381"/>
      <c r="D1969" s="381"/>
    </row>
    <row r="1970" spans="3:4" s="380" customFormat="1" ht="13.5" customHeight="1">
      <c r="C1970" s="381"/>
      <c r="D1970" s="381"/>
    </row>
    <row r="1971" spans="3:4" s="380" customFormat="1" ht="13.5" customHeight="1">
      <c r="C1971" s="381"/>
      <c r="D1971" s="381"/>
    </row>
    <row r="1972" spans="3:4" s="380" customFormat="1" ht="13.5" customHeight="1">
      <c r="C1972" s="381"/>
      <c r="D1972" s="381"/>
    </row>
    <row r="1973" spans="3:4" s="380" customFormat="1" ht="13.5" customHeight="1">
      <c r="C1973" s="381"/>
      <c r="D1973" s="381"/>
    </row>
    <row r="1974" spans="3:4" s="380" customFormat="1" ht="13.5" customHeight="1">
      <c r="C1974" s="381"/>
      <c r="D1974" s="381"/>
    </row>
    <row r="1975" spans="3:4" s="380" customFormat="1" ht="13.5" customHeight="1">
      <c r="C1975" s="381"/>
      <c r="D1975" s="381"/>
    </row>
    <row r="1976" spans="3:4" s="380" customFormat="1" ht="13.5" customHeight="1">
      <c r="C1976" s="381"/>
      <c r="D1976" s="381"/>
    </row>
    <row r="1977" spans="3:4" s="380" customFormat="1" ht="13.5" customHeight="1">
      <c r="C1977" s="381"/>
      <c r="D1977" s="381"/>
    </row>
    <row r="1978" spans="3:4" s="380" customFormat="1" ht="13.5" customHeight="1">
      <c r="C1978" s="381"/>
      <c r="D1978" s="381"/>
    </row>
    <row r="1979" spans="3:4" s="380" customFormat="1" ht="13.5" customHeight="1">
      <c r="C1979" s="381"/>
      <c r="D1979" s="381"/>
    </row>
    <row r="1980" spans="3:4" s="380" customFormat="1" ht="13.5" customHeight="1">
      <c r="C1980" s="381"/>
      <c r="D1980" s="381"/>
    </row>
    <row r="1981" spans="3:4" s="380" customFormat="1" ht="13.5" customHeight="1">
      <c r="C1981" s="381"/>
      <c r="D1981" s="381"/>
    </row>
    <row r="1982" spans="3:4" s="380" customFormat="1" ht="13.5" customHeight="1">
      <c r="C1982" s="381"/>
      <c r="D1982" s="381"/>
    </row>
    <row r="1983" spans="3:4" s="380" customFormat="1" ht="13.5" customHeight="1">
      <c r="C1983" s="381"/>
      <c r="D1983" s="381"/>
    </row>
    <row r="1984" spans="3:4" s="380" customFormat="1" ht="13.5" customHeight="1">
      <c r="C1984" s="381"/>
      <c r="D1984" s="381"/>
    </row>
    <row r="1985" spans="3:4" s="380" customFormat="1" ht="13.5" customHeight="1">
      <c r="C1985" s="381"/>
      <c r="D1985" s="381"/>
    </row>
    <row r="1986" spans="3:4" s="380" customFormat="1" ht="13.5" customHeight="1">
      <c r="C1986" s="381"/>
      <c r="D1986" s="381"/>
    </row>
    <row r="1987" spans="3:4" s="380" customFormat="1" ht="13.5" customHeight="1">
      <c r="C1987" s="381"/>
      <c r="D1987" s="381"/>
    </row>
    <row r="1988" spans="3:4" s="380" customFormat="1" ht="13.5" customHeight="1">
      <c r="C1988" s="381"/>
      <c r="D1988" s="381"/>
    </row>
    <row r="1989" spans="3:4" s="380" customFormat="1" ht="13.5" customHeight="1">
      <c r="C1989" s="381"/>
      <c r="D1989" s="381"/>
    </row>
    <row r="1990" spans="3:4" s="380" customFormat="1" ht="13.5" customHeight="1">
      <c r="C1990" s="381"/>
      <c r="D1990" s="381"/>
    </row>
    <row r="1991" spans="3:4" s="380" customFormat="1" ht="13.5" customHeight="1">
      <c r="C1991" s="381"/>
      <c r="D1991" s="381"/>
    </row>
    <row r="1992" spans="3:4" s="380" customFormat="1" ht="13.5" customHeight="1">
      <c r="C1992" s="381"/>
      <c r="D1992" s="381"/>
    </row>
    <row r="1993" spans="3:4" s="380" customFormat="1" ht="13.5" customHeight="1">
      <c r="C1993" s="381"/>
      <c r="D1993" s="381"/>
    </row>
    <row r="1994" spans="3:4" s="380" customFormat="1" ht="13.5" customHeight="1">
      <c r="C1994" s="381"/>
      <c r="D1994" s="381"/>
    </row>
    <row r="1995" spans="3:4" s="380" customFormat="1" ht="13.5" customHeight="1">
      <c r="C1995" s="381"/>
      <c r="D1995" s="381"/>
    </row>
    <row r="1996" spans="3:4" s="380" customFormat="1" ht="13.5" customHeight="1">
      <c r="C1996" s="381"/>
      <c r="D1996" s="381"/>
    </row>
    <row r="1997" spans="3:4" s="380" customFormat="1" ht="13.5" customHeight="1">
      <c r="C1997" s="381"/>
      <c r="D1997" s="381"/>
    </row>
    <row r="1998" spans="3:4" s="380" customFormat="1" ht="13.5" customHeight="1">
      <c r="C1998" s="381"/>
      <c r="D1998" s="381"/>
    </row>
    <row r="1999" spans="3:4" s="380" customFormat="1" ht="13.5" customHeight="1">
      <c r="C1999" s="381"/>
      <c r="D1999" s="381"/>
    </row>
    <row r="2000" spans="3:4" s="380" customFormat="1" ht="13.5" customHeight="1">
      <c r="C2000" s="381"/>
      <c r="D2000" s="381"/>
    </row>
    <row r="2001" spans="3:4" s="380" customFormat="1" ht="13.5" customHeight="1">
      <c r="C2001" s="381"/>
      <c r="D2001" s="381"/>
    </row>
    <row r="2002" spans="3:4" s="380" customFormat="1" ht="13.5" customHeight="1">
      <c r="C2002" s="381"/>
      <c r="D2002" s="381"/>
    </row>
    <row r="2003" spans="3:4" s="380" customFormat="1" ht="13.5" customHeight="1">
      <c r="C2003" s="381"/>
      <c r="D2003" s="381"/>
    </row>
    <row r="2004" spans="3:4" s="380" customFormat="1" ht="13.5" customHeight="1">
      <c r="C2004" s="381"/>
      <c r="D2004" s="381"/>
    </row>
    <row r="2005" spans="3:4" s="380" customFormat="1" ht="13.5" customHeight="1">
      <c r="C2005" s="381"/>
      <c r="D2005" s="381"/>
    </row>
    <row r="2006" spans="3:4" s="380" customFormat="1" ht="13.5" customHeight="1">
      <c r="C2006" s="381"/>
      <c r="D2006" s="381"/>
    </row>
    <row r="2007" spans="3:4" s="380" customFormat="1" ht="13.5" customHeight="1">
      <c r="C2007" s="381"/>
      <c r="D2007" s="381"/>
    </row>
    <row r="2008" spans="3:4" s="380" customFormat="1" ht="13.5" customHeight="1">
      <c r="C2008" s="381"/>
      <c r="D2008" s="381"/>
    </row>
    <row r="2009" spans="3:4" s="380" customFormat="1" ht="13.5" customHeight="1">
      <c r="C2009" s="381"/>
      <c r="D2009" s="381"/>
    </row>
    <row r="2010" spans="3:4" s="380" customFormat="1" ht="13.5" customHeight="1">
      <c r="C2010" s="381"/>
      <c r="D2010" s="381"/>
    </row>
    <row r="2011" spans="3:4" s="380" customFormat="1" ht="13.5" customHeight="1">
      <c r="C2011" s="381"/>
      <c r="D2011" s="381"/>
    </row>
    <row r="2012" spans="3:4" s="380" customFormat="1" ht="13.5" customHeight="1">
      <c r="C2012" s="381"/>
      <c r="D2012" s="381"/>
    </row>
    <row r="2013" spans="3:4" s="380" customFormat="1" ht="13.5" customHeight="1">
      <c r="C2013" s="381"/>
      <c r="D2013" s="381"/>
    </row>
    <row r="2014" spans="3:4" s="380" customFormat="1" ht="13.5" customHeight="1">
      <c r="C2014" s="381"/>
      <c r="D2014" s="381"/>
    </row>
    <row r="2015" spans="3:4" s="380" customFormat="1" ht="13.5" customHeight="1">
      <c r="C2015" s="381"/>
      <c r="D2015" s="381"/>
    </row>
    <row r="2016" spans="3:4" s="380" customFormat="1" ht="13.5" customHeight="1">
      <c r="C2016" s="381"/>
      <c r="D2016" s="381"/>
    </row>
    <row r="2017" spans="3:4" s="380" customFormat="1" ht="13.5" customHeight="1">
      <c r="C2017" s="381"/>
      <c r="D2017" s="381"/>
    </row>
    <row r="2018" spans="3:4" s="380" customFormat="1" ht="13.5" customHeight="1">
      <c r="C2018" s="381"/>
      <c r="D2018" s="381"/>
    </row>
    <row r="2019" spans="3:4" s="380" customFormat="1" ht="13.5" customHeight="1">
      <c r="C2019" s="381"/>
      <c r="D2019" s="381"/>
    </row>
    <row r="2020" spans="3:4" s="380" customFormat="1" ht="13.5" customHeight="1">
      <c r="C2020" s="381"/>
      <c r="D2020" s="381"/>
    </row>
    <row r="2021" spans="3:4" s="380" customFormat="1" ht="13.5" customHeight="1">
      <c r="C2021" s="381"/>
      <c r="D2021" s="381"/>
    </row>
    <row r="2022" spans="3:4" s="380" customFormat="1" ht="13.5" customHeight="1">
      <c r="C2022" s="381"/>
      <c r="D2022" s="381"/>
    </row>
    <row r="2023" spans="3:4" s="380" customFormat="1" ht="13.5" customHeight="1">
      <c r="C2023" s="381"/>
      <c r="D2023" s="381"/>
    </row>
    <row r="2024" spans="3:4" s="380" customFormat="1" ht="13.5" customHeight="1">
      <c r="C2024" s="381"/>
      <c r="D2024" s="381"/>
    </row>
    <row r="2025" spans="3:4" s="380" customFormat="1" ht="13.5" customHeight="1">
      <c r="C2025" s="381"/>
      <c r="D2025" s="381"/>
    </row>
    <row r="2026" spans="3:4" s="380" customFormat="1" ht="13.5" customHeight="1">
      <c r="C2026" s="381"/>
      <c r="D2026" s="381"/>
    </row>
    <row r="2027" spans="3:4" s="380" customFormat="1" ht="13.5" customHeight="1">
      <c r="C2027" s="381"/>
      <c r="D2027" s="381"/>
    </row>
    <row r="2028" spans="3:4" s="380" customFormat="1" ht="13.5" customHeight="1">
      <c r="C2028" s="381"/>
      <c r="D2028" s="381"/>
    </row>
    <row r="2029" spans="3:4" s="380" customFormat="1" ht="13.5" customHeight="1">
      <c r="C2029" s="381"/>
      <c r="D2029" s="381"/>
    </row>
    <row r="2030" spans="3:4" s="380" customFormat="1" ht="13.5" customHeight="1">
      <c r="C2030" s="381"/>
      <c r="D2030" s="381"/>
    </row>
    <row r="2031" spans="3:4" s="380" customFormat="1" ht="13.5" customHeight="1">
      <c r="C2031" s="381"/>
      <c r="D2031" s="381"/>
    </row>
    <row r="2032" spans="3:4" s="380" customFormat="1" ht="13.5" customHeight="1">
      <c r="C2032" s="381"/>
      <c r="D2032" s="381"/>
    </row>
    <row r="2033" spans="3:4" s="380" customFormat="1" ht="13.5" customHeight="1">
      <c r="C2033" s="381"/>
      <c r="D2033" s="381"/>
    </row>
    <row r="2034" spans="3:4" s="380" customFormat="1" ht="13.5" customHeight="1">
      <c r="C2034" s="381"/>
      <c r="D2034" s="381"/>
    </row>
    <row r="2035" spans="3:4" s="380" customFormat="1" ht="13.5" customHeight="1">
      <c r="C2035" s="381"/>
      <c r="D2035" s="381"/>
    </row>
    <row r="2036" spans="3:4" s="380" customFormat="1" ht="13.5" customHeight="1">
      <c r="C2036" s="381"/>
      <c r="D2036" s="381"/>
    </row>
    <row r="2037" spans="3:4" s="380" customFormat="1" ht="13.5" customHeight="1">
      <c r="C2037" s="381"/>
      <c r="D2037" s="381"/>
    </row>
    <row r="2038" spans="3:4" s="380" customFormat="1" ht="13.5" customHeight="1">
      <c r="C2038" s="381"/>
      <c r="D2038" s="381"/>
    </row>
    <row r="2039" spans="3:4" s="380" customFormat="1" ht="13.5" customHeight="1">
      <c r="C2039" s="381"/>
      <c r="D2039" s="381"/>
    </row>
    <row r="2040" spans="3:4" s="380" customFormat="1" ht="13.5" customHeight="1">
      <c r="C2040" s="381"/>
      <c r="D2040" s="381"/>
    </row>
    <row r="2041" spans="3:4" s="380" customFormat="1" ht="13.5" customHeight="1">
      <c r="C2041" s="381"/>
      <c r="D2041" s="381"/>
    </row>
    <row r="2042" spans="3:4" s="380" customFormat="1" ht="13.5" customHeight="1">
      <c r="C2042" s="381"/>
      <c r="D2042" s="381"/>
    </row>
    <row r="2043" spans="3:4" s="380" customFormat="1" ht="13.5" customHeight="1">
      <c r="C2043" s="381"/>
      <c r="D2043" s="381"/>
    </row>
    <row r="2044" spans="3:4" s="380" customFormat="1" ht="13.5" customHeight="1">
      <c r="C2044" s="381"/>
      <c r="D2044" s="381"/>
    </row>
    <row r="2045" spans="3:4" s="380" customFormat="1" ht="13.5" customHeight="1">
      <c r="C2045" s="381"/>
      <c r="D2045" s="381"/>
    </row>
    <row r="2046" spans="3:4" s="380" customFormat="1" ht="13.5" customHeight="1">
      <c r="C2046" s="381"/>
      <c r="D2046" s="381"/>
    </row>
    <row r="2047" spans="3:4" s="380" customFormat="1" ht="13.5" customHeight="1">
      <c r="C2047" s="381"/>
      <c r="D2047" s="381"/>
    </row>
    <row r="2048" spans="3:4" s="380" customFormat="1" ht="13.5" customHeight="1">
      <c r="C2048" s="381"/>
      <c r="D2048" s="381"/>
    </row>
    <row r="2049" spans="3:4" s="380" customFormat="1" ht="13.5" customHeight="1">
      <c r="C2049" s="381"/>
      <c r="D2049" s="381"/>
    </row>
    <row r="2050" spans="3:4" s="380" customFormat="1" ht="13.5" customHeight="1">
      <c r="C2050" s="381"/>
      <c r="D2050" s="381"/>
    </row>
    <row r="2051" spans="3:4" s="380" customFormat="1" ht="13.5" customHeight="1">
      <c r="C2051" s="381"/>
      <c r="D2051" s="381"/>
    </row>
    <row r="2052" spans="3:4" s="380" customFormat="1" ht="13.5" customHeight="1">
      <c r="C2052" s="381"/>
      <c r="D2052" s="381"/>
    </row>
    <row r="2053" spans="3:4" s="380" customFormat="1" ht="13.5" customHeight="1">
      <c r="C2053" s="381"/>
      <c r="D2053" s="381"/>
    </row>
    <row r="2054" spans="3:4" s="380" customFormat="1" ht="13.5" customHeight="1">
      <c r="C2054" s="381"/>
      <c r="D2054" s="381"/>
    </row>
    <row r="2055" spans="3:4" s="380" customFormat="1" ht="13.5" customHeight="1">
      <c r="C2055" s="381"/>
      <c r="D2055" s="381"/>
    </row>
    <row r="2056" spans="3:4" s="380" customFormat="1" ht="13.5" customHeight="1">
      <c r="C2056" s="381"/>
      <c r="D2056" s="381"/>
    </row>
    <row r="2057" spans="3:4" s="380" customFormat="1" ht="13.5" customHeight="1">
      <c r="C2057" s="381"/>
      <c r="D2057" s="381"/>
    </row>
    <row r="2058" spans="3:4" s="380" customFormat="1" ht="13.5" customHeight="1">
      <c r="C2058" s="381"/>
      <c r="D2058" s="381"/>
    </row>
    <row r="2059" spans="3:4" s="380" customFormat="1" ht="13.5" customHeight="1">
      <c r="C2059" s="381"/>
      <c r="D2059" s="381"/>
    </row>
    <row r="2060" spans="3:4" s="380" customFormat="1" ht="13.5" customHeight="1">
      <c r="C2060" s="381"/>
      <c r="D2060" s="381"/>
    </row>
    <row r="2061" spans="3:4" s="380" customFormat="1" ht="13.5" customHeight="1">
      <c r="C2061" s="381"/>
      <c r="D2061" s="381"/>
    </row>
    <row r="2062" spans="3:4" s="380" customFormat="1" ht="13.5" customHeight="1">
      <c r="C2062" s="381"/>
      <c r="D2062" s="381"/>
    </row>
    <row r="2063" spans="3:4" s="380" customFormat="1" ht="13.5" customHeight="1">
      <c r="C2063" s="381"/>
      <c r="D2063" s="381"/>
    </row>
    <row r="2064" spans="3:4" s="380" customFormat="1" ht="13.5" customHeight="1">
      <c r="C2064" s="381"/>
      <c r="D2064" s="381"/>
    </row>
    <row r="2065" spans="3:4" s="380" customFormat="1" ht="13.5" customHeight="1">
      <c r="C2065" s="381"/>
      <c r="D2065" s="381"/>
    </row>
    <row r="2066" spans="3:4" s="380" customFormat="1" ht="13.5" customHeight="1">
      <c r="C2066" s="381"/>
      <c r="D2066" s="381"/>
    </row>
    <row r="2067" spans="3:4" s="380" customFormat="1" ht="13.5" customHeight="1">
      <c r="C2067" s="381"/>
      <c r="D2067" s="381"/>
    </row>
    <row r="2068" spans="3:4" s="380" customFormat="1" ht="13.5" customHeight="1">
      <c r="C2068" s="381"/>
      <c r="D2068" s="381"/>
    </row>
    <row r="2069" spans="3:4" s="380" customFormat="1" ht="13.5" customHeight="1">
      <c r="C2069" s="381"/>
      <c r="D2069" s="381"/>
    </row>
    <row r="2070" spans="3:4" s="380" customFormat="1" ht="13.5" customHeight="1">
      <c r="C2070" s="381"/>
      <c r="D2070" s="381"/>
    </row>
    <row r="2071" spans="3:4" s="380" customFormat="1" ht="13.5" customHeight="1">
      <c r="C2071" s="381"/>
      <c r="D2071" s="381"/>
    </row>
    <row r="2072" spans="3:4" s="380" customFormat="1" ht="13.5" customHeight="1">
      <c r="C2072" s="381"/>
      <c r="D2072" s="381"/>
    </row>
    <row r="2073" spans="3:4" s="380" customFormat="1" ht="13.5" customHeight="1">
      <c r="C2073" s="381"/>
      <c r="D2073" s="381"/>
    </row>
    <row r="2074" spans="3:4" s="380" customFormat="1" ht="13.5" customHeight="1">
      <c r="C2074" s="381"/>
      <c r="D2074" s="381"/>
    </row>
    <row r="2075" spans="3:4" s="380" customFormat="1" ht="13.5" customHeight="1">
      <c r="C2075" s="381"/>
      <c r="D2075" s="381"/>
    </row>
    <row r="2076" spans="3:4" s="380" customFormat="1" ht="13.5" customHeight="1">
      <c r="C2076" s="381"/>
      <c r="D2076" s="381"/>
    </row>
    <row r="2077" spans="3:4" s="380" customFormat="1" ht="13.5" customHeight="1">
      <c r="C2077" s="381"/>
      <c r="D2077" s="381"/>
    </row>
    <row r="2078" spans="3:4" s="380" customFormat="1" ht="13.5" customHeight="1">
      <c r="C2078" s="381"/>
      <c r="D2078" s="381"/>
    </row>
    <row r="2079" spans="3:4" s="380" customFormat="1" ht="13.5" customHeight="1">
      <c r="C2079" s="381"/>
      <c r="D2079" s="381"/>
    </row>
    <row r="2080" spans="3:4" s="380" customFormat="1" ht="13.5" customHeight="1">
      <c r="C2080" s="381"/>
      <c r="D2080" s="381"/>
    </row>
    <row r="2081" spans="3:4" s="380" customFormat="1" ht="13.5" customHeight="1">
      <c r="C2081" s="381"/>
      <c r="D2081" s="381"/>
    </row>
    <row r="2082" spans="3:4" s="380" customFormat="1" ht="13.5" customHeight="1">
      <c r="C2082" s="381"/>
      <c r="D2082" s="381"/>
    </row>
    <row r="2083" spans="3:4" s="380" customFormat="1" ht="13.5" customHeight="1">
      <c r="C2083" s="381"/>
      <c r="D2083" s="381"/>
    </row>
    <row r="2084" spans="3:4" s="380" customFormat="1" ht="13.5" customHeight="1">
      <c r="C2084" s="381"/>
      <c r="D2084" s="381"/>
    </row>
    <row r="2085" spans="3:4" s="380" customFormat="1" ht="13.5" customHeight="1">
      <c r="C2085" s="381"/>
      <c r="D2085" s="381"/>
    </row>
    <row r="2086" spans="3:4" s="380" customFormat="1" ht="13.5" customHeight="1">
      <c r="C2086" s="381"/>
      <c r="D2086" s="381"/>
    </row>
    <row r="2087" spans="3:4" s="380" customFormat="1" ht="13.5" customHeight="1">
      <c r="C2087" s="381"/>
      <c r="D2087" s="381"/>
    </row>
    <row r="2088" spans="3:4" s="380" customFormat="1" ht="13.5" customHeight="1">
      <c r="C2088" s="381"/>
      <c r="D2088" s="381"/>
    </row>
    <row r="2089" spans="3:4" s="380" customFormat="1" ht="13.5" customHeight="1">
      <c r="C2089" s="381"/>
      <c r="D2089" s="381"/>
    </row>
    <row r="2090" spans="3:4" s="380" customFormat="1" ht="13.5" customHeight="1">
      <c r="C2090" s="381"/>
      <c r="D2090" s="381"/>
    </row>
    <row r="2091" spans="3:4" s="380" customFormat="1" ht="13.5" customHeight="1">
      <c r="C2091" s="381"/>
      <c r="D2091" s="381"/>
    </row>
    <row r="2092" spans="3:4" s="380" customFormat="1" ht="13.5" customHeight="1">
      <c r="C2092" s="381"/>
      <c r="D2092" s="381"/>
    </row>
    <row r="2093" spans="3:4" s="380" customFormat="1" ht="13.5" customHeight="1">
      <c r="C2093" s="381"/>
      <c r="D2093" s="381"/>
    </row>
    <row r="2094" spans="3:4" s="380" customFormat="1" ht="13.5" customHeight="1">
      <c r="C2094" s="381"/>
      <c r="D2094" s="381"/>
    </row>
    <row r="2095" spans="3:4" s="380" customFormat="1" ht="13.5" customHeight="1">
      <c r="C2095" s="381"/>
      <c r="D2095" s="381"/>
    </row>
    <row r="2096" spans="3:4" s="380" customFormat="1" ht="13.5" customHeight="1">
      <c r="C2096" s="381"/>
      <c r="D2096" s="381"/>
    </row>
    <row r="2097" spans="3:4" s="380" customFormat="1" ht="13.5" customHeight="1">
      <c r="C2097" s="381"/>
      <c r="D2097" s="381"/>
    </row>
    <row r="2098" spans="3:4" s="380" customFormat="1" ht="13.5" customHeight="1">
      <c r="C2098" s="381"/>
      <c r="D2098" s="381"/>
    </row>
    <row r="2099" spans="3:4" s="380" customFormat="1" ht="13.5" customHeight="1">
      <c r="C2099" s="381"/>
      <c r="D2099" s="381"/>
    </row>
    <row r="2100" spans="3:4" s="380" customFormat="1" ht="13.5" customHeight="1">
      <c r="C2100" s="381"/>
      <c r="D2100" s="381"/>
    </row>
    <row r="2101" spans="3:4" s="380" customFormat="1" ht="13.5" customHeight="1">
      <c r="C2101" s="381"/>
      <c r="D2101" s="381"/>
    </row>
    <row r="2102" spans="3:4" s="380" customFormat="1" ht="13.5" customHeight="1">
      <c r="C2102" s="381"/>
      <c r="D2102" s="381"/>
    </row>
    <row r="2103" spans="3:4" s="380" customFormat="1" ht="13.5" customHeight="1">
      <c r="C2103" s="381"/>
      <c r="D2103" s="381"/>
    </row>
    <row r="2104" spans="3:4" s="380" customFormat="1" ht="13.5" customHeight="1">
      <c r="C2104" s="381"/>
      <c r="D2104" s="381"/>
    </row>
    <row r="2105" spans="3:4" s="380" customFormat="1" ht="13.5" customHeight="1">
      <c r="C2105" s="381"/>
      <c r="D2105" s="381"/>
    </row>
    <row r="2106" spans="3:4" s="380" customFormat="1" ht="13.5" customHeight="1">
      <c r="C2106" s="381"/>
      <c r="D2106" s="381"/>
    </row>
    <row r="2107" spans="3:4" s="380" customFormat="1" ht="13.5" customHeight="1">
      <c r="C2107" s="381"/>
      <c r="D2107" s="381"/>
    </row>
    <row r="2108" spans="3:4" s="380" customFormat="1" ht="13.5" customHeight="1">
      <c r="C2108" s="381"/>
      <c r="D2108" s="381"/>
    </row>
    <row r="2109" spans="3:4" s="380" customFormat="1" ht="13.5" customHeight="1">
      <c r="C2109" s="381"/>
      <c r="D2109" s="381"/>
    </row>
    <row r="2110" spans="3:4" s="380" customFormat="1" ht="13.5" customHeight="1">
      <c r="C2110" s="381"/>
      <c r="D2110" s="381"/>
    </row>
    <row r="2111" spans="3:4" s="380" customFormat="1" ht="13.5" customHeight="1">
      <c r="C2111" s="381"/>
      <c r="D2111" s="381"/>
    </row>
    <row r="2112" spans="3:4" s="380" customFormat="1" ht="13.5" customHeight="1">
      <c r="C2112" s="381"/>
      <c r="D2112" s="381"/>
    </row>
    <row r="2113" spans="3:4" s="380" customFormat="1" ht="13.5" customHeight="1">
      <c r="C2113" s="381"/>
      <c r="D2113" s="381"/>
    </row>
    <row r="2114" spans="3:4" s="380" customFormat="1" ht="13.5" customHeight="1">
      <c r="C2114" s="381"/>
      <c r="D2114" s="381"/>
    </row>
    <row r="2115" spans="3:4" s="380" customFormat="1" ht="13.5" customHeight="1">
      <c r="C2115" s="381"/>
      <c r="D2115" s="381"/>
    </row>
    <row r="2116" spans="3:4" s="380" customFormat="1" ht="13.5" customHeight="1">
      <c r="C2116" s="381"/>
      <c r="D2116" s="381"/>
    </row>
    <row r="2117" spans="3:4" s="380" customFormat="1" ht="13.5" customHeight="1">
      <c r="C2117" s="381"/>
      <c r="D2117" s="381"/>
    </row>
    <row r="2118" spans="3:4" s="380" customFormat="1" ht="13.5" customHeight="1">
      <c r="C2118" s="381"/>
      <c r="D2118" s="381"/>
    </row>
    <row r="2119" spans="3:4" s="380" customFormat="1" ht="13.5" customHeight="1">
      <c r="C2119" s="381"/>
      <c r="D2119" s="381"/>
    </row>
    <row r="2120" spans="3:4" s="380" customFormat="1" ht="13.5" customHeight="1">
      <c r="C2120" s="381"/>
      <c r="D2120" s="381"/>
    </row>
    <row r="2121" spans="3:4" s="380" customFormat="1" ht="13.5" customHeight="1">
      <c r="C2121" s="381"/>
      <c r="D2121" s="381"/>
    </row>
    <row r="2122" spans="3:4" s="380" customFormat="1" ht="13.5" customHeight="1">
      <c r="C2122" s="381"/>
      <c r="D2122" s="381"/>
    </row>
    <row r="2123" spans="3:4" s="380" customFormat="1" ht="13.5" customHeight="1">
      <c r="C2123" s="381"/>
      <c r="D2123" s="381"/>
    </row>
    <row r="2124" spans="3:4" s="380" customFormat="1" ht="13.5" customHeight="1">
      <c r="C2124" s="381"/>
      <c r="D2124" s="381"/>
    </row>
    <row r="2125" spans="3:4" s="380" customFormat="1" ht="13.5" customHeight="1">
      <c r="C2125" s="381"/>
      <c r="D2125" s="381"/>
    </row>
    <row r="2126" spans="3:4" s="380" customFormat="1" ht="13.5" customHeight="1">
      <c r="C2126" s="381"/>
      <c r="D2126" s="381"/>
    </row>
    <row r="2127" spans="3:4" s="380" customFormat="1" ht="13.5" customHeight="1">
      <c r="C2127" s="381"/>
      <c r="D2127" s="381"/>
    </row>
    <row r="2128" spans="3:4" s="380" customFormat="1" ht="13.5" customHeight="1">
      <c r="C2128" s="381"/>
      <c r="D2128" s="381"/>
    </row>
    <row r="2129" spans="3:4" s="380" customFormat="1" ht="13.5" customHeight="1">
      <c r="C2129" s="381"/>
      <c r="D2129" s="381"/>
    </row>
    <row r="2130" spans="3:4" s="380" customFormat="1" ht="13.5" customHeight="1">
      <c r="C2130" s="381"/>
      <c r="D2130" s="381"/>
    </row>
    <row r="2131" spans="3:4" s="380" customFormat="1" ht="13.5" customHeight="1">
      <c r="C2131" s="381"/>
      <c r="D2131" s="381"/>
    </row>
    <row r="2132" spans="3:4" s="380" customFormat="1" ht="13.5" customHeight="1">
      <c r="C2132" s="381"/>
      <c r="D2132" s="381"/>
    </row>
    <row r="2133" spans="3:4" s="380" customFormat="1" ht="13.5" customHeight="1">
      <c r="C2133" s="381"/>
      <c r="D2133" s="381"/>
    </row>
    <row r="2134" spans="3:4" s="380" customFormat="1" ht="13.5" customHeight="1">
      <c r="C2134" s="381"/>
      <c r="D2134" s="381"/>
    </row>
    <row r="2135" spans="3:4" s="380" customFormat="1" ht="13.5" customHeight="1">
      <c r="C2135" s="381"/>
      <c r="D2135" s="381"/>
    </row>
    <row r="2136" spans="3:4" s="380" customFormat="1" ht="13.5" customHeight="1">
      <c r="C2136" s="381"/>
      <c r="D2136" s="381"/>
    </row>
    <row r="2137" spans="3:4" s="380" customFormat="1" ht="13.5" customHeight="1">
      <c r="C2137" s="381"/>
      <c r="D2137" s="381"/>
    </row>
    <row r="2138" spans="3:4" s="380" customFormat="1" ht="13.5" customHeight="1">
      <c r="C2138" s="381"/>
      <c r="D2138" s="381"/>
    </row>
    <row r="2139" spans="3:4" s="380" customFormat="1" ht="13.5" customHeight="1">
      <c r="C2139" s="381"/>
      <c r="D2139" s="381"/>
    </row>
    <row r="2140" spans="3:4" s="380" customFormat="1" ht="13.5" customHeight="1">
      <c r="C2140" s="381"/>
      <c r="D2140" s="381"/>
    </row>
    <row r="2141" spans="3:4" s="380" customFormat="1" ht="13.5" customHeight="1">
      <c r="C2141" s="381"/>
      <c r="D2141" s="381"/>
    </row>
    <row r="2142" spans="3:4" s="380" customFormat="1" ht="13.5" customHeight="1">
      <c r="C2142" s="381"/>
      <c r="D2142" s="381"/>
    </row>
    <row r="2143" spans="3:4" s="380" customFormat="1" ht="13.5" customHeight="1">
      <c r="C2143" s="381"/>
      <c r="D2143" s="381"/>
    </row>
    <row r="2144" spans="3:4" s="380" customFormat="1" ht="13.5" customHeight="1">
      <c r="C2144" s="381"/>
      <c r="D2144" s="381"/>
    </row>
    <row r="2145" spans="3:4" s="380" customFormat="1" ht="13.5" customHeight="1">
      <c r="C2145" s="381"/>
      <c r="D2145" s="381"/>
    </row>
    <row r="2146" spans="3:4" s="380" customFormat="1" ht="13.5" customHeight="1">
      <c r="C2146" s="381"/>
      <c r="D2146" s="381"/>
    </row>
    <row r="2147" spans="3:4" s="380" customFormat="1" ht="13.5" customHeight="1">
      <c r="C2147" s="381"/>
      <c r="D2147" s="381"/>
    </row>
    <row r="2148" spans="3:4" s="380" customFormat="1" ht="13.5" customHeight="1">
      <c r="C2148" s="381"/>
      <c r="D2148" s="381"/>
    </row>
    <row r="2149" spans="3:4" s="380" customFormat="1" ht="13.5" customHeight="1">
      <c r="C2149" s="381"/>
      <c r="D2149" s="381"/>
    </row>
    <row r="2150" spans="3:4" s="380" customFormat="1" ht="13.5" customHeight="1">
      <c r="C2150" s="381"/>
      <c r="D2150" s="381"/>
    </row>
    <row r="2151" spans="3:4" s="380" customFormat="1" ht="13.5" customHeight="1">
      <c r="C2151" s="381"/>
      <c r="D2151" s="381"/>
    </row>
    <row r="2152" spans="3:4" s="380" customFormat="1" ht="13.5" customHeight="1">
      <c r="C2152" s="381"/>
      <c r="D2152" s="381"/>
    </row>
    <row r="2153" spans="3:4" s="380" customFormat="1" ht="13.5" customHeight="1">
      <c r="C2153" s="381"/>
      <c r="D2153" s="381"/>
    </row>
    <row r="2154" spans="3:4" s="380" customFormat="1" ht="13.5" customHeight="1">
      <c r="C2154" s="381"/>
      <c r="D2154" s="381"/>
    </row>
    <row r="2155" spans="3:4" s="380" customFormat="1" ht="13.5" customHeight="1">
      <c r="C2155" s="381"/>
      <c r="D2155" s="381"/>
    </row>
    <row r="2156" spans="3:4" s="380" customFormat="1" ht="13.5" customHeight="1">
      <c r="C2156" s="381"/>
      <c r="D2156" s="381"/>
    </row>
    <row r="2157" spans="3:4" s="380" customFormat="1" ht="13.5" customHeight="1">
      <c r="C2157" s="381"/>
      <c r="D2157" s="381"/>
    </row>
    <row r="2158" spans="3:4" s="380" customFormat="1" ht="13.5" customHeight="1">
      <c r="C2158" s="381"/>
      <c r="D2158" s="381"/>
    </row>
    <row r="2159" spans="3:4" s="380" customFormat="1" ht="13.5" customHeight="1">
      <c r="C2159" s="381"/>
      <c r="D2159" s="381"/>
    </row>
    <row r="2160" spans="3:4" s="380" customFormat="1" ht="13.5" customHeight="1">
      <c r="C2160" s="381"/>
      <c r="D2160" s="381"/>
    </row>
    <row r="2161" spans="3:4" s="380" customFormat="1" ht="13.5" customHeight="1">
      <c r="C2161" s="381"/>
      <c r="D2161" s="381"/>
    </row>
    <row r="2162" spans="3:4" s="380" customFormat="1" ht="13.5" customHeight="1">
      <c r="C2162" s="381"/>
      <c r="D2162" s="381"/>
    </row>
    <row r="2163" spans="3:4" s="380" customFormat="1" ht="13.5" customHeight="1">
      <c r="C2163" s="381"/>
      <c r="D2163" s="381"/>
    </row>
    <row r="2164" spans="3:4" s="380" customFormat="1" ht="13.5" customHeight="1">
      <c r="C2164" s="381"/>
      <c r="D2164" s="381"/>
    </row>
    <row r="2165" spans="3:4" s="380" customFormat="1" ht="13.5" customHeight="1">
      <c r="C2165" s="381"/>
      <c r="D2165" s="381"/>
    </row>
    <row r="2166" spans="3:4" s="380" customFormat="1" ht="13.5" customHeight="1">
      <c r="C2166" s="381"/>
      <c r="D2166" s="381"/>
    </row>
    <row r="2167" spans="3:4" s="380" customFormat="1" ht="13.5" customHeight="1">
      <c r="C2167" s="381"/>
      <c r="D2167" s="381"/>
    </row>
    <row r="2168" spans="3:4" s="380" customFormat="1" ht="13.5" customHeight="1">
      <c r="C2168" s="381"/>
      <c r="D2168" s="381"/>
    </row>
    <row r="2169" spans="3:4" s="380" customFormat="1" ht="13.5" customHeight="1">
      <c r="C2169" s="381"/>
      <c r="D2169" s="381"/>
    </row>
    <row r="2170" spans="3:4" s="380" customFormat="1" ht="13.5" customHeight="1">
      <c r="C2170" s="381"/>
      <c r="D2170" s="381"/>
    </row>
    <row r="2171" spans="3:4" s="380" customFormat="1" ht="13.5" customHeight="1">
      <c r="C2171" s="381"/>
      <c r="D2171" s="381"/>
    </row>
    <row r="2172" spans="3:4" s="380" customFormat="1" ht="13.5" customHeight="1">
      <c r="C2172" s="381"/>
      <c r="D2172" s="381"/>
    </row>
    <row r="2173" spans="3:4" s="380" customFormat="1" ht="13.5" customHeight="1">
      <c r="C2173" s="381"/>
      <c r="D2173" s="381"/>
    </row>
    <row r="2174" spans="3:4" s="380" customFormat="1" ht="13.5" customHeight="1">
      <c r="C2174" s="381"/>
      <c r="D2174" s="381"/>
    </row>
    <row r="2175" spans="3:4" s="380" customFormat="1" ht="13.5" customHeight="1">
      <c r="C2175" s="381"/>
      <c r="D2175" s="381"/>
    </row>
    <row r="2176" spans="3:4" s="380" customFormat="1" ht="13.5" customHeight="1">
      <c r="C2176" s="381"/>
      <c r="D2176" s="381"/>
    </row>
    <row r="2177" spans="3:4" s="380" customFormat="1" ht="13.5" customHeight="1">
      <c r="C2177" s="381"/>
      <c r="D2177" s="381"/>
    </row>
    <row r="2178" spans="3:4" s="380" customFormat="1" ht="13.5" customHeight="1">
      <c r="C2178" s="381"/>
      <c r="D2178" s="381"/>
    </row>
    <row r="2179" spans="3:4" s="380" customFormat="1" ht="13.5" customHeight="1">
      <c r="C2179" s="381"/>
      <c r="D2179" s="381"/>
    </row>
    <row r="2180" spans="3:4" s="380" customFormat="1" ht="13.5" customHeight="1">
      <c r="C2180" s="381"/>
      <c r="D2180" s="381"/>
    </row>
    <row r="2181" spans="3:4" s="380" customFormat="1" ht="13.5" customHeight="1">
      <c r="C2181" s="381"/>
      <c r="D2181" s="381"/>
    </row>
    <row r="2182" spans="3:4" s="380" customFormat="1" ht="13.5" customHeight="1">
      <c r="C2182" s="381"/>
      <c r="D2182" s="381"/>
    </row>
    <row r="2183" spans="3:4" s="380" customFormat="1" ht="13.5" customHeight="1">
      <c r="C2183" s="381"/>
      <c r="D2183" s="381"/>
    </row>
    <row r="2184" spans="3:4" s="380" customFormat="1" ht="13.5" customHeight="1">
      <c r="C2184" s="381"/>
      <c r="D2184" s="381"/>
    </row>
    <row r="2185" spans="3:4" s="380" customFormat="1" ht="13.5" customHeight="1">
      <c r="C2185" s="381"/>
      <c r="D2185" s="381"/>
    </row>
    <row r="2186" spans="3:4" s="380" customFormat="1" ht="13.5" customHeight="1">
      <c r="C2186" s="381"/>
      <c r="D2186" s="381"/>
    </row>
    <row r="2187" spans="3:4" s="380" customFormat="1" ht="13.5" customHeight="1">
      <c r="C2187" s="381"/>
      <c r="D2187" s="381"/>
    </row>
    <row r="2188" spans="3:4" s="380" customFormat="1" ht="13.5" customHeight="1">
      <c r="C2188" s="381"/>
      <c r="D2188" s="381"/>
    </row>
    <row r="2189" spans="3:4" s="380" customFormat="1" ht="13.5" customHeight="1">
      <c r="C2189" s="381"/>
      <c r="D2189" s="381"/>
    </row>
    <row r="2190" spans="3:4" s="380" customFormat="1" ht="13.5" customHeight="1">
      <c r="C2190" s="381"/>
      <c r="D2190" s="381"/>
    </row>
    <row r="2191" spans="3:4" s="380" customFormat="1" ht="13.5" customHeight="1">
      <c r="C2191" s="381"/>
      <c r="D2191" s="381"/>
    </row>
    <row r="2192" spans="3:4" s="380" customFormat="1" ht="13.5" customHeight="1">
      <c r="C2192" s="381"/>
      <c r="D2192" s="381"/>
    </row>
    <row r="2193" spans="3:4" s="380" customFormat="1" ht="13.5" customHeight="1">
      <c r="C2193" s="381"/>
      <c r="D2193" s="381"/>
    </row>
    <row r="2194" spans="3:4" s="380" customFormat="1" ht="13.5" customHeight="1">
      <c r="C2194" s="381"/>
      <c r="D2194" s="381"/>
    </row>
    <row r="2195" spans="3:4" s="380" customFormat="1" ht="13.5" customHeight="1">
      <c r="C2195" s="381"/>
      <c r="D2195" s="381"/>
    </row>
    <row r="2196" spans="3:4" s="380" customFormat="1" ht="13.5" customHeight="1">
      <c r="C2196" s="381"/>
      <c r="D2196" s="381"/>
    </row>
    <row r="2197" spans="3:4" s="380" customFormat="1" ht="13.5" customHeight="1">
      <c r="C2197" s="381"/>
      <c r="D2197" s="381"/>
    </row>
    <row r="2198" spans="3:4" s="380" customFormat="1" ht="13.5" customHeight="1">
      <c r="C2198" s="381"/>
      <c r="D2198" s="381"/>
    </row>
    <row r="2199" spans="3:4" s="380" customFormat="1" ht="13.5" customHeight="1">
      <c r="C2199" s="381"/>
      <c r="D2199" s="381"/>
    </row>
    <row r="2200" spans="3:4" s="380" customFormat="1" ht="13.5" customHeight="1">
      <c r="C2200" s="381"/>
      <c r="D2200" s="381"/>
    </row>
    <row r="2201" spans="3:4" s="380" customFormat="1" ht="13.5" customHeight="1">
      <c r="C2201" s="381"/>
      <c r="D2201" s="381"/>
    </row>
    <row r="2202" spans="3:4" s="380" customFormat="1" ht="13.5" customHeight="1">
      <c r="C2202" s="381"/>
      <c r="D2202" s="381"/>
    </row>
    <row r="2203" spans="3:4" s="380" customFormat="1" ht="13.5" customHeight="1">
      <c r="C2203" s="381"/>
      <c r="D2203" s="381"/>
    </row>
    <row r="2204" spans="3:4" s="380" customFormat="1" ht="13.5" customHeight="1">
      <c r="C2204" s="381"/>
      <c r="D2204" s="381"/>
    </row>
    <row r="2205" spans="3:4" s="380" customFormat="1" ht="13.5" customHeight="1">
      <c r="C2205" s="381"/>
      <c r="D2205" s="381"/>
    </row>
    <row r="2206" spans="3:4" s="380" customFormat="1" ht="13.5" customHeight="1">
      <c r="C2206" s="381"/>
      <c r="D2206" s="381"/>
    </row>
    <row r="2207" spans="3:4" s="380" customFormat="1" ht="13.5" customHeight="1">
      <c r="C2207" s="381"/>
      <c r="D2207" s="381"/>
    </row>
    <row r="2208" spans="3:4" s="380" customFormat="1" ht="13.5" customHeight="1">
      <c r="C2208" s="381"/>
      <c r="D2208" s="381"/>
    </row>
    <row r="2209" spans="3:4" s="380" customFormat="1" ht="13.5" customHeight="1">
      <c r="C2209" s="381"/>
      <c r="D2209" s="381"/>
    </row>
    <row r="2210" spans="3:4" s="380" customFormat="1" ht="13.5" customHeight="1">
      <c r="C2210" s="381"/>
      <c r="D2210" s="381"/>
    </row>
    <row r="2211" spans="3:4" s="380" customFormat="1" ht="13.5" customHeight="1">
      <c r="C2211" s="381"/>
      <c r="D2211" s="381"/>
    </row>
    <row r="2212" spans="3:4" s="380" customFormat="1" ht="13.5" customHeight="1">
      <c r="C2212" s="381"/>
      <c r="D2212" s="381"/>
    </row>
    <row r="2213" spans="3:4" s="380" customFormat="1" ht="13.5" customHeight="1">
      <c r="C2213" s="381"/>
      <c r="D2213" s="381"/>
    </row>
    <row r="2214" spans="3:4" s="380" customFormat="1" ht="13.5" customHeight="1">
      <c r="C2214" s="381"/>
      <c r="D2214" s="381"/>
    </row>
    <row r="2215" spans="3:4" s="380" customFormat="1" ht="13.5" customHeight="1">
      <c r="C2215" s="381"/>
      <c r="D2215" s="381"/>
    </row>
    <row r="2216" spans="3:4" s="380" customFormat="1" ht="13.5" customHeight="1">
      <c r="C2216" s="381"/>
      <c r="D2216" s="381"/>
    </row>
    <row r="2217" spans="3:4" s="380" customFormat="1" ht="13.5" customHeight="1">
      <c r="C2217" s="381"/>
      <c r="D2217" s="381"/>
    </row>
    <row r="2218" spans="3:4" s="380" customFormat="1" ht="13.5" customHeight="1">
      <c r="C2218" s="381"/>
      <c r="D2218" s="381"/>
    </row>
    <row r="2219" spans="3:4" s="380" customFormat="1" ht="13.5" customHeight="1">
      <c r="C2219" s="381"/>
      <c r="D2219" s="381"/>
    </row>
    <row r="2220" spans="3:4" s="380" customFormat="1" ht="13.5" customHeight="1">
      <c r="C2220" s="381"/>
      <c r="D2220" s="381"/>
    </row>
    <row r="2221" spans="3:4" s="380" customFormat="1" ht="13.5" customHeight="1">
      <c r="C2221" s="381"/>
      <c r="D2221" s="381"/>
    </row>
    <row r="2222" spans="3:4" s="380" customFormat="1" ht="13.5" customHeight="1">
      <c r="C2222" s="381"/>
      <c r="D2222" s="381"/>
    </row>
    <row r="2223" spans="3:4" s="380" customFormat="1" ht="13.5" customHeight="1">
      <c r="C2223" s="381"/>
      <c r="D2223" s="381"/>
    </row>
    <row r="2224" spans="3:4" s="380" customFormat="1" ht="13.5" customHeight="1">
      <c r="C2224" s="381"/>
      <c r="D2224" s="381"/>
    </row>
    <row r="2225" spans="3:4" s="380" customFormat="1" ht="13.5" customHeight="1">
      <c r="C2225" s="381"/>
      <c r="D2225" s="381"/>
    </row>
    <row r="2226" spans="3:4" s="380" customFormat="1" ht="13.5" customHeight="1">
      <c r="C2226" s="381"/>
      <c r="D2226" s="381"/>
    </row>
    <row r="2227" spans="3:4" s="380" customFormat="1" ht="13.5" customHeight="1">
      <c r="C2227" s="381"/>
      <c r="D2227" s="381"/>
    </row>
    <row r="2228" spans="3:4" s="380" customFormat="1" ht="13.5" customHeight="1">
      <c r="C2228" s="381"/>
      <c r="D2228" s="381"/>
    </row>
    <row r="2229" spans="3:4" s="380" customFormat="1" ht="13.5" customHeight="1">
      <c r="C2229" s="381"/>
      <c r="D2229" s="381"/>
    </row>
    <row r="2230" spans="3:4" s="380" customFormat="1" ht="13.5" customHeight="1">
      <c r="C2230" s="381"/>
      <c r="D2230" s="381"/>
    </row>
    <row r="2231" spans="3:4" s="380" customFormat="1" ht="13.5" customHeight="1">
      <c r="C2231" s="381"/>
      <c r="D2231" s="381"/>
    </row>
    <row r="2232" spans="3:4" s="380" customFormat="1" ht="13.5" customHeight="1">
      <c r="C2232" s="381"/>
      <c r="D2232" s="381"/>
    </row>
    <row r="2233" spans="3:4" s="380" customFormat="1" ht="13.5" customHeight="1">
      <c r="C2233" s="381"/>
      <c r="D2233" s="381"/>
    </row>
    <row r="2234" spans="3:4" s="380" customFormat="1" ht="13.5" customHeight="1">
      <c r="C2234" s="381"/>
      <c r="D2234" s="381"/>
    </row>
    <row r="2235" spans="3:4" s="380" customFormat="1" ht="13.5" customHeight="1">
      <c r="C2235" s="381"/>
      <c r="D2235" s="381"/>
    </row>
    <row r="2236" spans="3:4" s="380" customFormat="1" ht="13.5" customHeight="1">
      <c r="C2236" s="381"/>
      <c r="D2236" s="381"/>
    </row>
    <row r="2237" spans="3:4" s="380" customFormat="1" ht="13.5" customHeight="1">
      <c r="C2237" s="381"/>
      <c r="D2237" s="381"/>
    </row>
    <row r="2238" spans="3:4" s="380" customFormat="1" ht="13.5" customHeight="1">
      <c r="C2238" s="381"/>
      <c r="D2238" s="381"/>
    </row>
    <row r="2239" spans="3:4" s="380" customFormat="1" ht="13.5" customHeight="1">
      <c r="C2239" s="381"/>
      <c r="D2239" s="381"/>
    </row>
    <row r="2240" spans="3:4" s="380" customFormat="1" ht="13.5" customHeight="1">
      <c r="C2240" s="381"/>
      <c r="D2240" s="381"/>
    </row>
    <row r="2241" spans="3:4" s="380" customFormat="1" ht="13.5" customHeight="1">
      <c r="C2241" s="381"/>
      <c r="D2241" s="381"/>
    </row>
    <row r="2242" spans="3:4" s="380" customFormat="1" ht="13.5" customHeight="1">
      <c r="C2242" s="381"/>
      <c r="D2242" s="381"/>
    </row>
    <row r="2243" spans="3:4" s="380" customFormat="1" ht="13.5" customHeight="1">
      <c r="C2243" s="381"/>
      <c r="D2243" s="381"/>
    </row>
    <row r="2244" spans="3:4" s="380" customFormat="1" ht="13.5" customHeight="1">
      <c r="C2244" s="381"/>
      <c r="D2244" s="381"/>
    </row>
    <row r="2245" spans="3:4" s="380" customFormat="1" ht="13.5" customHeight="1">
      <c r="C2245" s="381"/>
      <c r="D2245" s="381"/>
    </row>
    <row r="2246" spans="3:4" s="380" customFormat="1" ht="13.5" customHeight="1">
      <c r="C2246" s="381"/>
      <c r="D2246" s="381"/>
    </row>
    <row r="2247" spans="3:4" s="380" customFormat="1" ht="13.5" customHeight="1">
      <c r="C2247" s="381"/>
      <c r="D2247" s="381"/>
    </row>
    <row r="2248" spans="3:4" s="380" customFormat="1" ht="13.5" customHeight="1">
      <c r="C2248" s="381"/>
      <c r="D2248" s="381"/>
    </row>
    <row r="2249" spans="3:4" s="380" customFormat="1" ht="13.5" customHeight="1">
      <c r="C2249" s="381"/>
      <c r="D2249" s="381"/>
    </row>
    <row r="2250" spans="3:4" s="380" customFormat="1" ht="13.5" customHeight="1">
      <c r="C2250" s="381"/>
      <c r="D2250" s="381"/>
    </row>
    <row r="2251" spans="3:4" s="380" customFormat="1" ht="13.5" customHeight="1">
      <c r="C2251" s="381"/>
      <c r="D2251" s="381"/>
    </row>
    <row r="2252" spans="3:4" s="380" customFormat="1" ht="13.5" customHeight="1">
      <c r="C2252" s="381"/>
      <c r="D2252" s="381"/>
    </row>
    <row r="2253" spans="3:4" s="380" customFormat="1" ht="13.5" customHeight="1">
      <c r="C2253" s="381"/>
      <c r="D2253" s="381"/>
    </row>
    <row r="2254" spans="3:4" s="380" customFormat="1" ht="13.5" customHeight="1">
      <c r="C2254" s="381"/>
      <c r="D2254" s="381"/>
    </row>
    <row r="2255" spans="3:4" s="380" customFormat="1" ht="13.5" customHeight="1">
      <c r="C2255" s="381"/>
      <c r="D2255" s="381"/>
    </row>
    <row r="2256" spans="3:4" s="380" customFormat="1" ht="13.5" customHeight="1">
      <c r="C2256" s="381"/>
      <c r="D2256" s="381"/>
    </row>
    <row r="2257" spans="3:4" s="380" customFormat="1" ht="13.5" customHeight="1">
      <c r="C2257" s="381"/>
      <c r="D2257" s="381"/>
    </row>
    <row r="2258" spans="3:4" s="380" customFormat="1" ht="13.5" customHeight="1">
      <c r="C2258" s="381"/>
      <c r="D2258" s="381"/>
    </row>
    <row r="2259" spans="3:4" s="380" customFormat="1" ht="13.5" customHeight="1">
      <c r="C2259" s="381"/>
      <c r="D2259" s="381"/>
    </row>
    <row r="2260" spans="3:4" s="380" customFormat="1" ht="13.5" customHeight="1">
      <c r="C2260" s="381"/>
      <c r="D2260" s="381"/>
    </row>
    <row r="2261" spans="3:4" s="380" customFormat="1" ht="13.5" customHeight="1">
      <c r="C2261" s="381"/>
      <c r="D2261" s="381"/>
    </row>
    <row r="2262" spans="3:4" s="380" customFormat="1" ht="13.5" customHeight="1">
      <c r="C2262" s="381"/>
      <c r="D2262" s="381"/>
    </row>
    <row r="2263" spans="3:4" s="380" customFormat="1" ht="13.5" customHeight="1">
      <c r="C2263" s="381"/>
      <c r="D2263" s="381"/>
    </row>
    <row r="2264" spans="3:4" s="380" customFormat="1" ht="13.5" customHeight="1">
      <c r="C2264" s="381"/>
      <c r="D2264" s="381"/>
    </row>
    <row r="2265" spans="3:4" s="380" customFormat="1" ht="13.5" customHeight="1">
      <c r="C2265" s="381"/>
      <c r="D2265" s="381"/>
    </row>
    <row r="2266" spans="3:4" s="380" customFormat="1" ht="13.5" customHeight="1">
      <c r="C2266" s="381"/>
      <c r="D2266" s="381"/>
    </row>
    <row r="2267" spans="3:4" s="380" customFormat="1" ht="13.5" customHeight="1">
      <c r="C2267" s="381"/>
      <c r="D2267" s="381"/>
    </row>
    <row r="2268" spans="3:4" s="380" customFormat="1" ht="13.5" customHeight="1">
      <c r="C2268" s="381"/>
      <c r="D2268" s="381"/>
    </row>
    <row r="2269" spans="3:4" s="380" customFormat="1" ht="13.5" customHeight="1">
      <c r="C2269" s="381"/>
      <c r="D2269" s="381"/>
    </row>
    <row r="2270" spans="3:4" s="380" customFormat="1" ht="13.5" customHeight="1">
      <c r="C2270" s="381"/>
      <c r="D2270" s="381"/>
    </row>
    <row r="2271" spans="3:4" s="380" customFormat="1" ht="13.5" customHeight="1">
      <c r="C2271" s="381"/>
      <c r="D2271" s="381"/>
    </row>
    <row r="2272" spans="3:4" s="380" customFormat="1" ht="13.5" customHeight="1">
      <c r="C2272" s="381"/>
      <c r="D2272" s="381"/>
    </row>
    <row r="2273" spans="3:4" s="380" customFormat="1" ht="13.5" customHeight="1">
      <c r="C2273" s="381"/>
      <c r="D2273" s="381"/>
    </row>
    <row r="2274" spans="3:4" s="380" customFormat="1" ht="13.5" customHeight="1">
      <c r="C2274" s="381"/>
      <c r="D2274" s="381"/>
    </row>
    <row r="2275" spans="3:4" s="380" customFormat="1" ht="13.5" customHeight="1">
      <c r="C2275" s="381"/>
      <c r="D2275" s="381"/>
    </row>
    <row r="2276" spans="3:4" s="380" customFormat="1" ht="13.5" customHeight="1">
      <c r="C2276" s="381"/>
      <c r="D2276" s="381"/>
    </row>
    <row r="2277" spans="3:4" s="380" customFormat="1" ht="13.5" customHeight="1">
      <c r="C2277" s="381"/>
      <c r="D2277" s="381"/>
    </row>
    <row r="2278" spans="3:4" s="380" customFormat="1" ht="13.5" customHeight="1">
      <c r="C2278" s="381"/>
      <c r="D2278" s="381"/>
    </row>
    <row r="2279" spans="3:4" s="380" customFormat="1" ht="13.5" customHeight="1">
      <c r="C2279" s="381"/>
      <c r="D2279" s="381"/>
    </row>
    <row r="2280" spans="3:4" s="380" customFormat="1" ht="13.5" customHeight="1">
      <c r="C2280" s="381"/>
      <c r="D2280" s="381"/>
    </row>
    <row r="2281" spans="3:4" s="380" customFormat="1" ht="13.5" customHeight="1">
      <c r="C2281" s="381"/>
      <c r="D2281" s="381"/>
    </row>
    <row r="2282" spans="3:4" s="380" customFormat="1" ht="13.5" customHeight="1">
      <c r="C2282" s="381"/>
      <c r="D2282" s="381"/>
    </row>
    <row r="2283" spans="3:4" s="380" customFormat="1" ht="13.5" customHeight="1">
      <c r="C2283" s="381"/>
      <c r="D2283" s="381"/>
    </row>
    <row r="2284" spans="3:4" s="380" customFormat="1" ht="13.5" customHeight="1">
      <c r="C2284" s="381"/>
      <c r="D2284" s="381"/>
    </row>
    <row r="2285" spans="3:4" s="380" customFormat="1" ht="13.5" customHeight="1">
      <c r="C2285" s="381"/>
      <c r="D2285" s="381"/>
    </row>
    <row r="2286" spans="3:4" s="380" customFormat="1" ht="13.5" customHeight="1">
      <c r="C2286" s="381"/>
      <c r="D2286" s="381"/>
    </row>
    <row r="2287" spans="3:4" s="380" customFormat="1" ht="13.5" customHeight="1">
      <c r="C2287" s="381"/>
      <c r="D2287" s="381"/>
    </row>
    <row r="2288" spans="3:4" s="380" customFormat="1" ht="13.5" customHeight="1">
      <c r="C2288" s="381"/>
      <c r="D2288" s="381"/>
    </row>
    <row r="2289" spans="3:4" s="380" customFormat="1" ht="13.5" customHeight="1">
      <c r="C2289" s="381"/>
      <c r="D2289" s="381"/>
    </row>
    <row r="2290" spans="3:4" s="380" customFormat="1" ht="13.5" customHeight="1">
      <c r="C2290" s="381"/>
      <c r="D2290" s="381"/>
    </row>
    <row r="2291" spans="3:4" s="380" customFormat="1" ht="13.5" customHeight="1">
      <c r="C2291" s="381"/>
      <c r="D2291" s="381"/>
    </row>
    <row r="2292" spans="3:4" s="380" customFormat="1" ht="13.5" customHeight="1">
      <c r="C2292" s="381"/>
      <c r="D2292" s="381"/>
    </row>
    <row r="2293" spans="3:4" s="380" customFormat="1" ht="13.5" customHeight="1">
      <c r="C2293" s="381"/>
      <c r="D2293" s="381"/>
    </row>
    <row r="2294" spans="3:4" s="380" customFormat="1" ht="13.5" customHeight="1">
      <c r="C2294" s="381"/>
      <c r="D2294" s="381"/>
    </row>
    <row r="2295" spans="3:4" s="380" customFormat="1" ht="13.5" customHeight="1">
      <c r="C2295" s="381"/>
      <c r="D2295" s="381"/>
    </row>
    <row r="2296" spans="3:4" s="380" customFormat="1" ht="13.5" customHeight="1">
      <c r="C2296" s="381"/>
      <c r="D2296" s="381"/>
    </row>
    <row r="2297" spans="3:4" s="380" customFormat="1" ht="13.5" customHeight="1">
      <c r="C2297" s="381"/>
      <c r="D2297" s="381"/>
    </row>
    <row r="2298" spans="3:4" s="380" customFormat="1" ht="13.5" customHeight="1">
      <c r="C2298" s="381"/>
      <c r="D2298" s="381"/>
    </row>
    <row r="2299" spans="3:4" s="380" customFormat="1" ht="13.5" customHeight="1">
      <c r="C2299" s="381"/>
      <c r="D2299" s="381"/>
    </row>
    <row r="2300" spans="3:4" s="380" customFormat="1" ht="13.5" customHeight="1">
      <c r="C2300" s="381"/>
      <c r="D2300" s="381"/>
    </row>
    <row r="2301" spans="3:4" s="380" customFormat="1" ht="13.5" customHeight="1">
      <c r="C2301" s="381"/>
      <c r="D2301" s="381"/>
    </row>
    <row r="2302" spans="3:4" s="380" customFormat="1" ht="13.5" customHeight="1">
      <c r="C2302" s="381"/>
      <c r="D2302" s="381"/>
    </row>
    <row r="2303" spans="3:4" s="380" customFormat="1" ht="13.5" customHeight="1">
      <c r="C2303" s="381"/>
      <c r="D2303" s="381"/>
    </row>
    <row r="2304" spans="3:4" s="380" customFormat="1" ht="13.5" customHeight="1">
      <c r="C2304" s="381"/>
      <c r="D2304" s="381"/>
    </row>
    <row r="2305" spans="3:4" s="380" customFormat="1" ht="13.5" customHeight="1">
      <c r="C2305" s="381"/>
      <c r="D2305" s="381"/>
    </row>
    <row r="2306" spans="3:4" s="380" customFormat="1" ht="13.5" customHeight="1">
      <c r="C2306" s="381"/>
      <c r="D2306" s="381"/>
    </row>
    <row r="2307" spans="3:4" s="380" customFormat="1" ht="13.5" customHeight="1">
      <c r="C2307" s="381"/>
      <c r="D2307" s="381"/>
    </row>
    <row r="2308" spans="3:4" s="380" customFormat="1" ht="13.5" customHeight="1">
      <c r="C2308" s="381"/>
      <c r="D2308" s="381"/>
    </row>
    <row r="2309" spans="3:4" s="380" customFormat="1" ht="13.5" customHeight="1">
      <c r="C2309" s="381"/>
      <c r="D2309" s="381"/>
    </row>
    <row r="2310" spans="3:4" s="380" customFormat="1" ht="13.5" customHeight="1">
      <c r="C2310" s="381"/>
      <c r="D2310" s="381"/>
    </row>
    <row r="2311" spans="3:4" s="380" customFormat="1" ht="13.5" customHeight="1">
      <c r="C2311" s="381"/>
      <c r="D2311" s="381"/>
    </row>
    <row r="2312" spans="3:4" s="380" customFormat="1" ht="13.5" customHeight="1">
      <c r="C2312" s="381"/>
      <c r="D2312" s="381"/>
    </row>
    <row r="2313" spans="3:4" s="380" customFormat="1" ht="13.5" customHeight="1">
      <c r="C2313" s="381"/>
      <c r="D2313" s="381"/>
    </row>
    <row r="2314" spans="3:4" s="380" customFormat="1" ht="13.5" customHeight="1">
      <c r="C2314" s="381"/>
      <c r="D2314" s="381"/>
    </row>
    <row r="2315" spans="3:4" s="380" customFormat="1" ht="13.5" customHeight="1">
      <c r="C2315" s="381"/>
      <c r="D2315" s="381"/>
    </row>
    <row r="2316" spans="3:4" s="380" customFormat="1" ht="13.5" customHeight="1">
      <c r="C2316" s="381"/>
      <c r="D2316" s="381"/>
    </row>
    <row r="2317" spans="3:4" s="380" customFormat="1" ht="13.5" customHeight="1">
      <c r="C2317" s="381"/>
      <c r="D2317" s="381"/>
    </row>
    <row r="2318" spans="3:4" s="380" customFormat="1" ht="13.5" customHeight="1">
      <c r="C2318" s="381"/>
      <c r="D2318" s="381"/>
    </row>
    <row r="2319" spans="3:4" s="380" customFormat="1" ht="13.5" customHeight="1">
      <c r="C2319" s="381"/>
      <c r="D2319" s="381"/>
    </row>
    <row r="2320" spans="3:4" s="380" customFormat="1" ht="13.5" customHeight="1">
      <c r="C2320" s="381"/>
      <c r="D2320" s="381"/>
    </row>
    <row r="2321" spans="3:4" s="380" customFormat="1" ht="13.5" customHeight="1">
      <c r="C2321" s="381"/>
      <c r="D2321" s="381"/>
    </row>
    <row r="2322" spans="3:4" s="380" customFormat="1" ht="13.5" customHeight="1">
      <c r="C2322" s="381"/>
      <c r="D2322" s="381"/>
    </row>
    <row r="2323" spans="3:4" s="380" customFormat="1" ht="13.5" customHeight="1">
      <c r="C2323" s="381"/>
      <c r="D2323" s="381"/>
    </row>
    <row r="2324" spans="3:4" s="380" customFormat="1" ht="13.5" customHeight="1">
      <c r="C2324" s="381"/>
      <c r="D2324" s="381"/>
    </row>
    <row r="2325" spans="3:4" s="380" customFormat="1" ht="13.5" customHeight="1">
      <c r="C2325" s="381"/>
      <c r="D2325" s="381"/>
    </row>
    <row r="2326" spans="3:4" s="380" customFormat="1" ht="13.5" customHeight="1">
      <c r="C2326" s="381"/>
      <c r="D2326" s="381"/>
    </row>
    <row r="2327" spans="3:4" s="380" customFormat="1" ht="13.5" customHeight="1">
      <c r="C2327" s="381"/>
      <c r="D2327" s="381"/>
    </row>
    <row r="2328" spans="3:4" s="380" customFormat="1" ht="13.5" customHeight="1">
      <c r="C2328" s="381"/>
      <c r="D2328" s="381"/>
    </row>
    <row r="2329" spans="3:4" s="380" customFormat="1" ht="13.5" customHeight="1">
      <c r="C2329" s="381"/>
      <c r="D2329" s="381"/>
    </row>
    <row r="2330" spans="3:4" s="380" customFormat="1" ht="13.5" customHeight="1">
      <c r="C2330" s="381"/>
      <c r="D2330" s="381"/>
    </row>
    <row r="2331" spans="3:4" s="380" customFormat="1" ht="13.5" customHeight="1">
      <c r="C2331" s="381"/>
      <c r="D2331" s="381"/>
    </row>
    <row r="2332" spans="3:4" s="380" customFormat="1" ht="13.5" customHeight="1">
      <c r="C2332" s="381"/>
      <c r="D2332" s="381"/>
    </row>
    <row r="2333" spans="3:4" s="380" customFormat="1" ht="13.5" customHeight="1">
      <c r="C2333" s="381"/>
      <c r="D2333" s="381"/>
    </row>
    <row r="2334" spans="3:4" s="380" customFormat="1" ht="13.5" customHeight="1">
      <c r="C2334" s="381"/>
      <c r="D2334" s="381"/>
    </row>
    <row r="2335" spans="3:4" s="380" customFormat="1" ht="13.5" customHeight="1">
      <c r="C2335" s="381"/>
      <c r="D2335" s="381"/>
    </row>
    <row r="2336" spans="3:4" s="380" customFormat="1" ht="13.5" customHeight="1">
      <c r="C2336" s="381"/>
      <c r="D2336" s="381"/>
    </row>
    <row r="2337" spans="3:4" s="380" customFormat="1" ht="13.5" customHeight="1">
      <c r="C2337" s="381"/>
      <c r="D2337" s="381"/>
    </row>
    <row r="2338" spans="3:4" s="380" customFormat="1" ht="13.5" customHeight="1">
      <c r="C2338" s="381"/>
      <c r="D2338" s="381"/>
    </row>
    <row r="2339" spans="3:4" s="380" customFormat="1" ht="13.5" customHeight="1">
      <c r="C2339" s="381"/>
      <c r="D2339" s="381"/>
    </row>
    <row r="2340" spans="3:4" s="380" customFormat="1" ht="13.5" customHeight="1">
      <c r="C2340" s="381"/>
      <c r="D2340" s="381"/>
    </row>
    <row r="2341" spans="3:4" s="380" customFormat="1" ht="13.5" customHeight="1">
      <c r="C2341" s="381"/>
      <c r="D2341" s="381"/>
    </row>
    <row r="2342" spans="3:4" s="380" customFormat="1" ht="13.5" customHeight="1">
      <c r="C2342" s="381"/>
      <c r="D2342" s="381"/>
    </row>
    <row r="2343" spans="3:4" s="380" customFormat="1" ht="13.5" customHeight="1">
      <c r="C2343" s="381"/>
      <c r="D2343" s="381"/>
    </row>
    <row r="2344" spans="3:4" s="380" customFormat="1" ht="13.5" customHeight="1">
      <c r="C2344" s="381"/>
      <c r="D2344" s="381"/>
    </row>
    <row r="2345" spans="3:4" s="380" customFormat="1" ht="13.5" customHeight="1">
      <c r="C2345" s="381"/>
      <c r="D2345" s="381"/>
    </row>
    <row r="2346" spans="3:4" s="380" customFormat="1" ht="13.5" customHeight="1">
      <c r="C2346" s="381"/>
      <c r="D2346" s="381"/>
    </row>
    <row r="2347" spans="3:4" s="380" customFormat="1" ht="13.5" customHeight="1">
      <c r="C2347" s="381"/>
      <c r="D2347" s="381"/>
    </row>
    <row r="2348" spans="3:4" s="380" customFormat="1" ht="13.5" customHeight="1">
      <c r="C2348" s="381"/>
      <c r="D2348" s="381"/>
    </row>
    <row r="2349" spans="3:4" s="380" customFormat="1" ht="13.5" customHeight="1">
      <c r="C2349" s="381"/>
      <c r="D2349" s="381"/>
    </row>
    <row r="2350" spans="3:4" s="380" customFormat="1" ht="13.5" customHeight="1">
      <c r="C2350" s="381"/>
      <c r="D2350" s="381"/>
    </row>
    <row r="2351" spans="3:4" s="380" customFormat="1" ht="13.5" customHeight="1">
      <c r="C2351" s="381"/>
      <c r="D2351" s="381"/>
    </row>
    <row r="2352" spans="3:4" s="380" customFormat="1" ht="13.5" customHeight="1">
      <c r="C2352" s="381"/>
      <c r="D2352" s="381"/>
    </row>
    <row r="2353" spans="3:4" s="380" customFormat="1" ht="13.5" customHeight="1">
      <c r="C2353" s="381"/>
      <c r="D2353" s="381"/>
    </row>
    <row r="2354" spans="3:4" s="380" customFormat="1" ht="13.5" customHeight="1">
      <c r="C2354" s="381"/>
      <c r="D2354" s="381"/>
    </row>
    <row r="2355" spans="3:4" s="380" customFormat="1" ht="13.5" customHeight="1">
      <c r="C2355" s="381"/>
      <c r="D2355" s="381"/>
    </row>
    <row r="2356" spans="3:4" s="380" customFormat="1" ht="13.5" customHeight="1">
      <c r="C2356" s="381"/>
      <c r="D2356" s="381"/>
    </row>
    <row r="2357" spans="3:4" s="380" customFormat="1" ht="13.5" customHeight="1">
      <c r="C2357" s="381"/>
      <c r="D2357" s="381"/>
    </row>
    <row r="2358" spans="3:4" s="380" customFormat="1" ht="13.5" customHeight="1">
      <c r="C2358" s="381"/>
      <c r="D2358" s="381"/>
    </row>
    <row r="2359" spans="3:4" s="380" customFormat="1" ht="13.5" customHeight="1">
      <c r="C2359" s="381"/>
      <c r="D2359" s="381"/>
    </row>
    <row r="2360" spans="3:4" s="380" customFormat="1" ht="13.5" customHeight="1">
      <c r="C2360" s="381"/>
      <c r="D2360" s="381"/>
    </row>
    <row r="2361" spans="3:4" s="380" customFormat="1" ht="13.5" customHeight="1">
      <c r="C2361" s="381"/>
      <c r="D2361" s="381"/>
    </row>
    <row r="2362" spans="3:4" s="380" customFormat="1" ht="13.5" customHeight="1">
      <c r="C2362" s="381"/>
      <c r="D2362" s="381"/>
    </row>
    <row r="2363" spans="3:4" s="380" customFormat="1" ht="13.5" customHeight="1">
      <c r="C2363" s="381"/>
      <c r="D2363" s="381"/>
    </row>
    <row r="2364" spans="3:4" s="380" customFormat="1" ht="13.5" customHeight="1">
      <c r="C2364" s="381"/>
      <c r="D2364" s="381"/>
    </row>
    <row r="2365" spans="3:4" s="380" customFormat="1" ht="13.5" customHeight="1">
      <c r="C2365" s="381"/>
      <c r="D2365" s="381"/>
    </row>
    <row r="2366" spans="3:4" s="380" customFormat="1" ht="13.5" customHeight="1">
      <c r="C2366" s="381"/>
      <c r="D2366" s="381"/>
    </row>
    <row r="2367" spans="3:4" s="380" customFormat="1" ht="13.5" customHeight="1">
      <c r="C2367" s="381"/>
      <c r="D2367" s="381"/>
    </row>
    <row r="2368" spans="3:4" s="380" customFormat="1" ht="13.5" customHeight="1">
      <c r="C2368" s="381"/>
      <c r="D2368" s="381"/>
    </row>
    <row r="2369" spans="3:4" s="380" customFormat="1" ht="13.5" customHeight="1">
      <c r="C2369" s="381"/>
      <c r="D2369" s="381"/>
    </row>
    <row r="2370" spans="3:4" s="380" customFormat="1" ht="13.5" customHeight="1">
      <c r="C2370" s="381"/>
      <c r="D2370" s="381"/>
    </row>
    <row r="2371" spans="3:4" s="380" customFormat="1" ht="13.5" customHeight="1">
      <c r="C2371" s="381"/>
      <c r="D2371" s="381"/>
    </row>
    <row r="2372" spans="3:4" s="380" customFormat="1" ht="13.5" customHeight="1">
      <c r="C2372" s="381"/>
      <c r="D2372" s="381"/>
    </row>
    <row r="2373" spans="3:4" s="380" customFormat="1" ht="13.5" customHeight="1">
      <c r="C2373" s="381"/>
      <c r="D2373" s="381"/>
    </row>
    <row r="2374" spans="3:4" s="380" customFormat="1" ht="13.5" customHeight="1">
      <c r="C2374" s="381"/>
      <c r="D2374" s="381"/>
    </row>
    <row r="2375" spans="3:4" s="380" customFormat="1" ht="13.5" customHeight="1">
      <c r="C2375" s="381"/>
      <c r="D2375" s="381"/>
    </row>
    <row r="2376" spans="3:4" s="380" customFormat="1" ht="13.5" customHeight="1">
      <c r="C2376" s="381"/>
      <c r="D2376" s="381"/>
    </row>
    <row r="2377" spans="3:4" s="380" customFormat="1" ht="13.5" customHeight="1">
      <c r="C2377" s="381"/>
      <c r="D2377" s="381"/>
    </row>
    <row r="2378" spans="3:4" s="380" customFormat="1" ht="13.5" customHeight="1">
      <c r="C2378" s="381"/>
      <c r="D2378" s="381"/>
    </row>
    <row r="2379" spans="3:4" s="380" customFormat="1" ht="13.5" customHeight="1">
      <c r="C2379" s="381"/>
      <c r="D2379" s="381"/>
    </row>
    <row r="2380" spans="3:4" s="380" customFormat="1" ht="13.5" customHeight="1">
      <c r="C2380" s="381"/>
      <c r="D2380" s="381"/>
    </row>
    <row r="2381" spans="3:4" s="380" customFormat="1" ht="13.5" customHeight="1">
      <c r="C2381" s="381"/>
      <c r="D2381" s="381"/>
    </row>
    <row r="2382" spans="3:4" s="380" customFormat="1" ht="13.5" customHeight="1">
      <c r="C2382" s="381"/>
      <c r="D2382" s="381"/>
    </row>
    <row r="2383" spans="3:4" s="380" customFormat="1" ht="13.5" customHeight="1">
      <c r="C2383" s="381"/>
      <c r="D2383" s="381"/>
    </row>
    <row r="2384" spans="3:4" s="380" customFormat="1" ht="13.5" customHeight="1">
      <c r="C2384" s="381"/>
      <c r="D2384" s="381"/>
    </row>
    <row r="2385" spans="3:4" s="380" customFormat="1" ht="13.5" customHeight="1">
      <c r="C2385" s="381"/>
      <c r="D2385" s="381"/>
    </row>
    <row r="2386" spans="3:4" s="380" customFormat="1" ht="13.5" customHeight="1">
      <c r="C2386" s="381"/>
      <c r="D2386" s="381"/>
    </row>
    <row r="2387" spans="3:4" s="380" customFormat="1" ht="13.5" customHeight="1">
      <c r="C2387" s="381"/>
      <c r="D2387" s="381"/>
    </row>
    <row r="2388" spans="3:4" s="380" customFormat="1" ht="13.5" customHeight="1">
      <c r="C2388" s="381"/>
      <c r="D2388" s="381"/>
    </row>
    <row r="2389" spans="3:4" s="380" customFormat="1" ht="13.5" customHeight="1">
      <c r="C2389" s="381"/>
      <c r="D2389" s="381"/>
    </row>
    <row r="2390" spans="3:4" s="380" customFormat="1" ht="13.5" customHeight="1">
      <c r="C2390" s="381"/>
      <c r="D2390" s="381"/>
    </row>
    <row r="2391" spans="3:4" s="380" customFormat="1" ht="13.5" customHeight="1">
      <c r="C2391" s="381"/>
      <c r="D2391" s="381"/>
    </row>
    <row r="2392" spans="3:4" s="380" customFormat="1" ht="13.5" customHeight="1">
      <c r="C2392" s="381"/>
      <c r="D2392" s="381"/>
    </row>
    <row r="2393" spans="3:4" s="380" customFormat="1" ht="13.5" customHeight="1">
      <c r="C2393" s="381"/>
      <c r="D2393" s="381"/>
    </row>
    <row r="2394" spans="3:4" s="380" customFormat="1" ht="13.5" customHeight="1">
      <c r="C2394" s="381"/>
      <c r="D2394" s="381"/>
    </row>
    <row r="2395" spans="3:4" s="380" customFormat="1" ht="13.5" customHeight="1">
      <c r="C2395" s="381"/>
      <c r="D2395" s="381"/>
    </row>
    <row r="2396" spans="3:4" s="380" customFormat="1" ht="13.5" customHeight="1">
      <c r="C2396" s="381"/>
      <c r="D2396" s="381"/>
    </row>
    <row r="2397" spans="3:4" s="380" customFormat="1" ht="13.5" customHeight="1">
      <c r="C2397" s="381"/>
      <c r="D2397" s="381"/>
    </row>
    <row r="2398" spans="3:4" s="380" customFormat="1" ht="13.5" customHeight="1">
      <c r="C2398" s="381"/>
      <c r="D2398" s="381"/>
    </row>
    <row r="2399" spans="3:4" s="380" customFormat="1" ht="13.5" customHeight="1">
      <c r="C2399" s="381"/>
      <c r="D2399" s="381"/>
    </row>
    <row r="2400" spans="3:4" s="380" customFormat="1" ht="13.5" customHeight="1">
      <c r="C2400" s="381"/>
      <c r="D2400" s="381"/>
    </row>
    <row r="2401" spans="3:4" s="380" customFormat="1" ht="13.5" customHeight="1">
      <c r="C2401" s="381"/>
      <c r="D2401" s="381"/>
    </row>
    <row r="2402" spans="3:4" s="380" customFormat="1" ht="13.5" customHeight="1">
      <c r="C2402" s="381"/>
      <c r="D2402" s="381"/>
    </row>
    <row r="2403" spans="3:4" s="380" customFormat="1" ht="13.5" customHeight="1">
      <c r="C2403" s="381"/>
      <c r="D2403" s="381"/>
    </row>
    <row r="2404" spans="3:4" s="380" customFormat="1" ht="13.5" customHeight="1">
      <c r="C2404" s="381"/>
      <c r="D2404" s="381"/>
    </row>
    <row r="2405" spans="3:4" s="380" customFormat="1" ht="13.5" customHeight="1">
      <c r="C2405" s="381"/>
      <c r="D2405" s="381"/>
    </row>
    <row r="2406" spans="3:4" s="380" customFormat="1" ht="13.5" customHeight="1">
      <c r="C2406" s="381"/>
      <c r="D2406" s="381"/>
    </row>
    <row r="2407" spans="3:4" s="380" customFormat="1" ht="13.5" customHeight="1">
      <c r="C2407" s="381"/>
      <c r="D2407" s="381"/>
    </row>
    <row r="2408" spans="3:4" s="380" customFormat="1" ht="13.5" customHeight="1">
      <c r="C2408" s="381"/>
      <c r="D2408" s="381"/>
    </row>
    <row r="2409" spans="3:4" s="380" customFormat="1" ht="13.5" customHeight="1">
      <c r="C2409" s="381"/>
      <c r="D2409" s="381"/>
    </row>
    <row r="2410" spans="3:4" s="380" customFormat="1" ht="13.5" customHeight="1">
      <c r="C2410" s="381"/>
      <c r="D2410" s="381"/>
    </row>
    <row r="2411" spans="3:4" s="380" customFormat="1" ht="13.5" customHeight="1">
      <c r="C2411" s="381"/>
      <c r="D2411" s="381"/>
    </row>
    <row r="2412" spans="3:4" s="380" customFormat="1" ht="13.5" customHeight="1">
      <c r="C2412" s="381"/>
      <c r="D2412" s="381"/>
    </row>
    <row r="2413" spans="3:4" s="380" customFormat="1" ht="13.5" customHeight="1">
      <c r="C2413" s="381"/>
      <c r="D2413" s="381"/>
    </row>
    <row r="2414" spans="3:4" s="380" customFormat="1" ht="13.5" customHeight="1">
      <c r="C2414" s="381"/>
      <c r="D2414" s="381"/>
    </row>
    <row r="2415" spans="3:4" s="380" customFormat="1" ht="13.5" customHeight="1">
      <c r="C2415" s="381"/>
      <c r="D2415" s="381"/>
    </row>
    <row r="2416" spans="3:4" s="380" customFormat="1" ht="13.5" customHeight="1">
      <c r="C2416" s="381"/>
      <c r="D2416" s="381"/>
    </row>
    <row r="2417" spans="3:4" s="380" customFormat="1" ht="13.5" customHeight="1">
      <c r="C2417" s="381"/>
      <c r="D2417" s="381"/>
    </row>
    <row r="2418" spans="3:4" s="380" customFormat="1" ht="13.5" customHeight="1">
      <c r="C2418" s="381"/>
      <c r="D2418" s="381"/>
    </row>
    <row r="2419" spans="3:4" s="380" customFormat="1" ht="13.5" customHeight="1">
      <c r="C2419" s="381"/>
      <c r="D2419" s="381"/>
    </row>
    <row r="2420" spans="3:4" s="380" customFormat="1" ht="13.5" customHeight="1">
      <c r="C2420" s="381"/>
      <c r="D2420" s="381"/>
    </row>
    <row r="2421" spans="3:4" s="380" customFormat="1" ht="13.5" customHeight="1">
      <c r="C2421" s="381"/>
      <c r="D2421" s="381"/>
    </row>
    <row r="2422" spans="3:4" s="380" customFormat="1" ht="13.5" customHeight="1">
      <c r="C2422" s="381"/>
      <c r="D2422" s="381"/>
    </row>
    <row r="2423" spans="3:4" s="380" customFormat="1" ht="13.5" customHeight="1">
      <c r="C2423" s="381"/>
      <c r="D2423" s="381"/>
    </row>
    <row r="2424" spans="3:4" s="380" customFormat="1" ht="13.5" customHeight="1">
      <c r="C2424" s="381"/>
      <c r="D2424" s="381"/>
    </row>
    <row r="2425" spans="3:4" s="380" customFormat="1" ht="13.5" customHeight="1">
      <c r="C2425" s="381"/>
      <c r="D2425" s="381"/>
    </row>
    <row r="2426" spans="3:4" s="380" customFormat="1" ht="13.5" customHeight="1">
      <c r="C2426" s="381"/>
      <c r="D2426" s="381"/>
    </row>
    <row r="2427" spans="3:4" s="380" customFormat="1" ht="13.5" customHeight="1">
      <c r="C2427" s="381"/>
      <c r="D2427" s="381"/>
    </row>
    <row r="2428" spans="3:4" s="380" customFormat="1" ht="13.5" customHeight="1">
      <c r="C2428" s="381"/>
      <c r="D2428" s="381"/>
    </row>
    <row r="2429" spans="3:4" s="380" customFormat="1" ht="13.5" customHeight="1">
      <c r="C2429" s="381"/>
      <c r="D2429" s="381"/>
    </row>
    <row r="2430" spans="3:4" s="380" customFormat="1" ht="13.5" customHeight="1">
      <c r="C2430" s="381"/>
      <c r="D2430" s="381"/>
    </row>
    <row r="2431" spans="3:4" s="380" customFormat="1" ht="13.5" customHeight="1">
      <c r="C2431" s="381"/>
      <c r="D2431" s="381"/>
    </row>
    <row r="2432" spans="3:4" s="380" customFormat="1" ht="13.5" customHeight="1">
      <c r="C2432" s="381"/>
      <c r="D2432" s="381"/>
    </row>
    <row r="2433" spans="3:4" s="380" customFormat="1" ht="13.5" customHeight="1">
      <c r="C2433" s="381"/>
      <c r="D2433" s="381"/>
    </row>
    <row r="2434" spans="3:4" s="380" customFormat="1" ht="13.5" customHeight="1">
      <c r="C2434" s="381"/>
      <c r="D2434" s="381"/>
    </row>
    <row r="2435" spans="3:4" s="380" customFormat="1" ht="13.5" customHeight="1">
      <c r="C2435" s="381"/>
      <c r="D2435" s="381"/>
    </row>
    <row r="2436" spans="3:4" s="380" customFormat="1" ht="13.5" customHeight="1">
      <c r="C2436" s="381"/>
      <c r="D2436" s="381"/>
    </row>
    <row r="2437" spans="3:4" s="380" customFormat="1" ht="13.5" customHeight="1">
      <c r="C2437" s="381"/>
      <c r="D2437" s="381"/>
    </row>
    <row r="2438" spans="3:4" s="380" customFormat="1" ht="13.5" customHeight="1">
      <c r="C2438" s="381"/>
      <c r="D2438" s="381"/>
    </row>
    <row r="2439" spans="3:4" s="380" customFormat="1" ht="13.5" customHeight="1">
      <c r="C2439" s="381"/>
      <c r="D2439" s="381"/>
    </row>
    <row r="2440" spans="3:4" s="380" customFormat="1" ht="13.5" customHeight="1">
      <c r="C2440" s="381"/>
      <c r="D2440" s="381"/>
    </row>
    <row r="2441" spans="3:4" s="380" customFormat="1" ht="13.5" customHeight="1">
      <c r="C2441" s="381"/>
      <c r="D2441" s="381"/>
    </row>
    <row r="2442" spans="3:4" s="380" customFormat="1" ht="13.5" customHeight="1">
      <c r="C2442" s="381"/>
      <c r="D2442" s="381"/>
    </row>
    <row r="2443" spans="3:4" s="380" customFormat="1" ht="13.5" customHeight="1">
      <c r="C2443" s="381"/>
      <c r="D2443" s="381"/>
    </row>
    <row r="2444" spans="3:4" s="380" customFormat="1" ht="13.5" customHeight="1">
      <c r="C2444" s="381"/>
      <c r="D2444" s="381"/>
    </row>
    <row r="2445" spans="3:4" s="380" customFormat="1" ht="13.5" customHeight="1">
      <c r="C2445" s="381"/>
      <c r="D2445" s="381"/>
    </row>
    <row r="2446" spans="3:4" s="380" customFormat="1" ht="13.5" customHeight="1">
      <c r="C2446" s="381"/>
      <c r="D2446" s="381"/>
    </row>
    <row r="2447" spans="3:4" s="380" customFormat="1" ht="13.5" customHeight="1">
      <c r="C2447" s="381"/>
      <c r="D2447" s="381"/>
    </row>
    <row r="2448" spans="3:4" s="380" customFormat="1" ht="13.5" customHeight="1">
      <c r="C2448" s="381"/>
      <c r="D2448" s="381"/>
    </row>
    <row r="2449" spans="3:4" s="380" customFormat="1" ht="13.5" customHeight="1">
      <c r="C2449" s="381"/>
      <c r="D2449" s="381"/>
    </row>
    <row r="2450" spans="3:4" s="380" customFormat="1" ht="13.5" customHeight="1">
      <c r="C2450" s="381"/>
      <c r="D2450" s="381"/>
    </row>
    <row r="2451" spans="3:4" s="380" customFormat="1" ht="13.5" customHeight="1">
      <c r="C2451" s="381"/>
      <c r="D2451" s="381"/>
    </row>
    <row r="2452" spans="3:4" s="380" customFormat="1" ht="13.5" customHeight="1">
      <c r="C2452" s="381"/>
      <c r="D2452" s="381"/>
    </row>
    <row r="2453" spans="3:4" s="380" customFormat="1" ht="13.5" customHeight="1">
      <c r="C2453" s="381"/>
      <c r="D2453" s="381"/>
    </row>
    <row r="2454" spans="3:4" s="380" customFormat="1" ht="13.5" customHeight="1">
      <c r="C2454" s="381"/>
      <c r="D2454" s="381"/>
    </row>
    <row r="2455" spans="3:4" s="380" customFormat="1" ht="13.5" customHeight="1">
      <c r="C2455" s="381"/>
      <c r="D2455" s="381"/>
    </row>
    <row r="2456" spans="3:4" s="380" customFormat="1" ht="13.5" customHeight="1">
      <c r="C2456" s="381"/>
      <c r="D2456" s="381"/>
    </row>
    <row r="2457" spans="3:4" s="380" customFormat="1" ht="13.5" customHeight="1">
      <c r="C2457" s="381"/>
      <c r="D2457" s="381"/>
    </row>
    <row r="2458" spans="3:4" s="380" customFormat="1" ht="13.5" customHeight="1">
      <c r="C2458" s="381"/>
      <c r="D2458" s="381"/>
    </row>
    <row r="2459" spans="3:4" s="380" customFormat="1" ht="13.5" customHeight="1">
      <c r="C2459" s="381"/>
      <c r="D2459" s="381"/>
    </row>
    <row r="2460" spans="3:4" s="380" customFormat="1" ht="13.5" customHeight="1">
      <c r="C2460" s="381"/>
      <c r="D2460" s="381"/>
    </row>
    <row r="2461" spans="3:4" s="380" customFormat="1" ht="13.5" customHeight="1">
      <c r="C2461" s="381"/>
      <c r="D2461" s="381"/>
    </row>
    <row r="2462" spans="3:4" s="380" customFormat="1" ht="13.5" customHeight="1">
      <c r="C2462" s="381"/>
      <c r="D2462" s="381"/>
    </row>
    <row r="2463" spans="3:4" s="380" customFormat="1" ht="13.5" customHeight="1">
      <c r="C2463" s="381"/>
      <c r="D2463" s="381"/>
    </row>
    <row r="2464" spans="3:4" s="380" customFormat="1" ht="13.5" customHeight="1">
      <c r="C2464" s="381"/>
      <c r="D2464" s="381"/>
    </row>
    <row r="2465" spans="3:4" s="380" customFormat="1" ht="13.5" customHeight="1">
      <c r="C2465" s="381"/>
      <c r="D2465" s="381"/>
    </row>
    <row r="2466" spans="3:4" s="380" customFormat="1" ht="13.5" customHeight="1">
      <c r="C2466" s="381"/>
      <c r="D2466" s="381"/>
    </row>
    <row r="2467" spans="3:4" s="380" customFormat="1" ht="13.5" customHeight="1">
      <c r="C2467" s="381"/>
      <c r="D2467" s="381"/>
    </row>
    <row r="2468" spans="3:4" s="380" customFormat="1" ht="13.5" customHeight="1">
      <c r="C2468" s="381"/>
      <c r="D2468" s="381"/>
    </row>
    <row r="2469" spans="3:4" s="380" customFormat="1" ht="13.5" customHeight="1">
      <c r="C2469" s="381"/>
      <c r="D2469" s="381"/>
    </row>
    <row r="2470" spans="3:4" s="380" customFormat="1" ht="13.5" customHeight="1">
      <c r="C2470" s="381"/>
      <c r="D2470" s="381"/>
    </row>
    <row r="2471" spans="3:4" s="380" customFormat="1" ht="13.5" customHeight="1">
      <c r="C2471" s="381"/>
      <c r="D2471" s="381"/>
    </row>
    <row r="2472" spans="3:4" s="380" customFormat="1" ht="13.5" customHeight="1">
      <c r="C2472" s="381"/>
      <c r="D2472" s="381"/>
    </row>
    <row r="2473" spans="3:4" s="380" customFormat="1" ht="13.5" customHeight="1">
      <c r="C2473" s="381"/>
      <c r="D2473" s="381"/>
    </row>
    <row r="2474" spans="3:4" s="380" customFormat="1" ht="13.5" customHeight="1">
      <c r="C2474" s="381"/>
      <c r="D2474" s="381"/>
    </row>
    <row r="2475" spans="3:4" s="380" customFormat="1" ht="13.5" customHeight="1">
      <c r="C2475" s="381"/>
      <c r="D2475" s="381"/>
    </row>
    <row r="2476" spans="3:4" s="380" customFormat="1" ht="13.5" customHeight="1">
      <c r="C2476" s="381"/>
      <c r="D2476" s="381"/>
    </row>
    <row r="2477" spans="3:4" s="380" customFormat="1" ht="13.5" customHeight="1">
      <c r="C2477" s="381"/>
      <c r="D2477" s="381"/>
    </row>
    <row r="2478" spans="3:4" s="380" customFormat="1" ht="13.5" customHeight="1">
      <c r="C2478" s="381"/>
      <c r="D2478" s="381"/>
    </row>
    <row r="2479" spans="3:4" s="380" customFormat="1" ht="13.5" customHeight="1">
      <c r="C2479" s="381"/>
      <c r="D2479" s="381"/>
    </row>
    <row r="2480" spans="3:4" s="380" customFormat="1" ht="13.5" customHeight="1">
      <c r="C2480" s="381"/>
      <c r="D2480" s="381"/>
    </row>
    <row r="2481" spans="3:4" s="380" customFormat="1" ht="13.5" customHeight="1">
      <c r="C2481" s="381"/>
      <c r="D2481" s="381"/>
    </row>
    <row r="2482" spans="3:4" s="380" customFormat="1" ht="13.5" customHeight="1">
      <c r="C2482" s="381"/>
      <c r="D2482" s="381"/>
    </row>
    <row r="2483" spans="3:4" s="380" customFormat="1" ht="13.5" customHeight="1">
      <c r="C2483" s="381"/>
      <c r="D2483" s="381"/>
    </row>
    <row r="2484" spans="3:4" s="380" customFormat="1" ht="13.5" customHeight="1">
      <c r="C2484" s="381"/>
      <c r="D2484" s="381"/>
    </row>
    <row r="2485" spans="3:4" s="380" customFormat="1" ht="13.5" customHeight="1">
      <c r="C2485" s="381"/>
      <c r="D2485" s="381"/>
    </row>
    <row r="2486" spans="3:4" s="380" customFormat="1" ht="13.5" customHeight="1">
      <c r="C2486" s="381"/>
      <c r="D2486" s="381"/>
    </row>
    <row r="2487" spans="3:4" s="380" customFormat="1" ht="13.5" customHeight="1">
      <c r="C2487" s="381"/>
      <c r="D2487" s="381"/>
    </row>
    <row r="2488" spans="3:4" s="380" customFormat="1" ht="13.5" customHeight="1">
      <c r="C2488" s="381"/>
      <c r="D2488" s="381"/>
    </row>
    <row r="2489" spans="3:4" s="380" customFormat="1" ht="13.5" customHeight="1">
      <c r="C2489" s="381"/>
      <c r="D2489" s="381"/>
    </row>
    <row r="2490" spans="3:4" s="380" customFormat="1" ht="13.5" customHeight="1">
      <c r="C2490" s="381"/>
      <c r="D2490" s="381"/>
    </row>
    <row r="2491" spans="3:4" s="380" customFormat="1" ht="13.5" customHeight="1">
      <c r="C2491" s="381"/>
      <c r="D2491" s="381"/>
    </row>
    <row r="2492" spans="3:4" s="380" customFormat="1" ht="13.5" customHeight="1">
      <c r="C2492" s="381"/>
      <c r="D2492" s="381"/>
    </row>
    <row r="2493" spans="3:4" s="380" customFormat="1" ht="13.5" customHeight="1">
      <c r="C2493" s="381"/>
      <c r="D2493" s="381"/>
    </row>
    <row r="2494" spans="3:4" s="380" customFormat="1" ht="13.5" customHeight="1">
      <c r="C2494" s="381"/>
      <c r="D2494" s="381"/>
    </row>
    <row r="2495" spans="3:4" s="380" customFormat="1" ht="13.5" customHeight="1">
      <c r="C2495" s="381"/>
      <c r="D2495" s="381"/>
    </row>
    <row r="2496" spans="3:4" s="380" customFormat="1" ht="13.5" customHeight="1">
      <c r="C2496" s="381"/>
      <c r="D2496" s="381"/>
    </row>
    <row r="2497" spans="3:4" s="380" customFormat="1" ht="13.5" customHeight="1">
      <c r="C2497" s="381"/>
      <c r="D2497" s="381"/>
    </row>
    <row r="2498" spans="3:4" s="380" customFormat="1" ht="13.5" customHeight="1">
      <c r="C2498" s="381"/>
      <c r="D2498" s="381"/>
    </row>
    <row r="2499" spans="3:4" s="380" customFormat="1" ht="13.5" customHeight="1">
      <c r="C2499" s="381"/>
      <c r="D2499" s="381"/>
    </row>
    <row r="2500" spans="3:4" s="380" customFormat="1" ht="13.5" customHeight="1">
      <c r="C2500" s="381"/>
      <c r="D2500" s="381"/>
    </row>
    <row r="2501" spans="3:4" s="380" customFormat="1" ht="13.5" customHeight="1">
      <c r="C2501" s="381"/>
      <c r="D2501" s="381"/>
    </row>
    <row r="2502" spans="3:4" s="380" customFormat="1" ht="13.5" customHeight="1">
      <c r="C2502" s="381"/>
      <c r="D2502" s="381"/>
    </row>
    <row r="2503" spans="3:4" s="380" customFormat="1" ht="13.5" customHeight="1">
      <c r="C2503" s="381"/>
      <c r="D2503" s="381"/>
    </row>
    <row r="2504" spans="3:4" s="380" customFormat="1" ht="13.5" customHeight="1">
      <c r="C2504" s="381"/>
      <c r="D2504" s="381"/>
    </row>
    <row r="2505" spans="3:4" s="380" customFormat="1" ht="13.5" customHeight="1">
      <c r="C2505" s="381"/>
      <c r="D2505" s="381"/>
    </row>
    <row r="2506" spans="3:4" s="380" customFormat="1" ht="13.5" customHeight="1">
      <c r="C2506" s="381"/>
      <c r="D2506" s="381"/>
    </row>
    <row r="2507" spans="3:4" s="380" customFormat="1" ht="13.5" customHeight="1">
      <c r="C2507" s="381"/>
      <c r="D2507" s="381"/>
    </row>
    <row r="2508" spans="3:4" s="380" customFormat="1" ht="13.5" customHeight="1">
      <c r="C2508" s="381"/>
      <c r="D2508" s="381"/>
    </row>
    <row r="2509" spans="3:4" s="380" customFormat="1" ht="13.5" customHeight="1">
      <c r="C2509" s="381"/>
      <c r="D2509" s="381"/>
    </row>
    <row r="2510" spans="3:4" s="380" customFormat="1" ht="13.5" customHeight="1">
      <c r="C2510" s="381"/>
      <c r="D2510" s="381"/>
    </row>
    <row r="2511" spans="3:4" s="380" customFormat="1" ht="13.5" customHeight="1">
      <c r="C2511" s="381"/>
      <c r="D2511" s="381"/>
    </row>
    <row r="2512" spans="3:4" s="380" customFormat="1" ht="13.5" customHeight="1">
      <c r="C2512" s="381"/>
      <c r="D2512" s="381"/>
    </row>
    <row r="2513" spans="3:4" s="380" customFormat="1" ht="13.5" customHeight="1">
      <c r="C2513" s="381"/>
      <c r="D2513" s="381"/>
    </row>
    <row r="2514" spans="3:4" s="380" customFormat="1" ht="13.5" customHeight="1">
      <c r="C2514" s="381"/>
      <c r="D2514" s="381"/>
    </row>
    <row r="2515" spans="3:4" s="380" customFormat="1" ht="13.5" customHeight="1">
      <c r="C2515" s="381"/>
      <c r="D2515" s="381"/>
    </row>
    <row r="2516" spans="3:4" s="380" customFormat="1" ht="13.5" customHeight="1">
      <c r="C2516" s="381"/>
      <c r="D2516" s="381"/>
    </row>
    <row r="2517" spans="3:4" s="380" customFormat="1" ht="13.5" customHeight="1">
      <c r="C2517" s="381"/>
      <c r="D2517" s="381"/>
    </row>
    <row r="2518" spans="3:4" s="380" customFormat="1" ht="13.5" customHeight="1">
      <c r="C2518" s="381"/>
      <c r="D2518" s="381"/>
    </row>
    <row r="2519" spans="3:4" s="380" customFormat="1" ht="13.5" customHeight="1">
      <c r="C2519" s="381"/>
      <c r="D2519" s="381"/>
    </row>
    <row r="2520" spans="3:4" s="380" customFormat="1" ht="13.5" customHeight="1">
      <c r="C2520" s="381"/>
      <c r="D2520" s="381"/>
    </row>
    <row r="2521" spans="3:4" s="380" customFormat="1" ht="13.5" customHeight="1">
      <c r="C2521" s="381"/>
      <c r="D2521" s="381"/>
    </row>
    <row r="2522" spans="3:4" s="380" customFormat="1" ht="13.5" customHeight="1">
      <c r="C2522" s="381"/>
      <c r="D2522" s="381"/>
    </row>
    <row r="2523" spans="3:4" s="380" customFormat="1" ht="13.5" customHeight="1">
      <c r="C2523" s="381"/>
      <c r="D2523" s="381"/>
    </row>
    <row r="2524" spans="3:4" s="380" customFormat="1" ht="13.5" customHeight="1">
      <c r="C2524" s="381"/>
      <c r="D2524" s="381"/>
    </row>
    <row r="2525" spans="3:4" s="380" customFormat="1" ht="13.5" customHeight="1">
      <c r="C2525" s="381"/>
      <c r="D2525" s="381"/>
    </row>
    <row r="2526" spans="3:4" s="380" customFormat="1" ht="13.5" customHeight="1">
      <c r="C2526" s="381"/>
      <c r="D2526" s="381"/>
    </row>
    <row r="2527" spans="3:4" s="380" customFormat="1" ht="13.5" customHeight="1">
      <c r="C2527" s="381"/>
      <c r="D2527" s="381"/>
    </row>
    <row r="2528" spans="3:4" s="380" customFormat="1" ht="13.5" customHeight="1">
      <c r="C2528" s="381"/>
      <c r="D2528" s="381"/>
    </row>
    <row r="2529" spans="3:4" s="380" customFormat="1" ht="13.5" customHeight="1">
      <c r="C2529" s="381"/>
      <c r="D2529" s="381"/>
    </row>
    <row r="2530" spans="3:4" s="380" customFormat="1" ht="13.5" customHeight="1">
      <c r="C2530" s="381"/>
      <c r="D2530" s="381"/>
    </row>
    <row r="2531" spans="3:4" s="380" customFormat="1" ht="13.5" customHeight="1">
      <c r="C2531" s="381"/>
      <c r="D2531" s="381"/>
    </row>
    <row r="2532" spans="3:4" s="380" customFormat="1" ht="13.5" customHeight="1">
      <c r="C2532" s="381"/>
      <c r="D2532" s="381"/>
    </row>
    <row r="2533" spans="3:4" s="380" customFormat="1" ht="13.5" customHeight="1">
      <c r="C2533" s="381"/>
      <c r="D2533" s="381"/>
    </row>
    <row r="2534" spans="3:4" s="380" customFormat="1" ht="13.5" customHeight="1">
      <c r="C2534" s="381"/>
      <c r="D2534" s="381"/>
    </row>
    <row r="2535" spans="3:4" s="380" customFormat="1" ht="13.5" customHeight="1">
      <c r="C2535" s="381"/>
      <c r="D2535" s="381"/>
    </row>
    <row r="2536" spans="3:4" s="380" customFormat="1" ht="13.5" customHeight="1">
      <c r="C2536" s="381"/>
      <c r="D2536" s="381"/>
    </row>
    <row r="2537" spans="3:4" s="380" customFormat="1" ht="13.5" customHeight="1">
      <c r="C2537" s="381"/>
      <c r="D2537" s="381"/>
    </row>
    <row r="2538" spans="3:4" s="380" customFormat="1" ht="13.5" customHeight="1">
      <c r="C2538" s="381"/>
      <c r="D2538" s="381"/>
    </row>
    <row r="2539" spans="3:4" s="380" customFormat="1" ht="13.5" customHeight="1">
      <c r="C2539" s="381"/>
      <c r="D2539" s="381"/>
    </row>
    <row r="2540" spans="3:4" s="380" customFormat="1" ht="13.5" customHeight="1">
      <c r="C2540" s="381"/>
      <c r="D2540" s="381"/>
    </row>
    <row r="2541" spans="3:4" s="380" customFormat="1" ht="13.5" customHeight="1">
      <c r="C2541" s="381"/>
      <c r="D2541" s="381"/>
    </row>
    <row r="2542" spans="3:4" s="380" customFormat="1" ht="13.5" customHeight="1">
      <c r="C2542" s="381"/>
      <c r="D2542" s="381"/>
    </row>
    <row r="2543" spans="3:4" s="380" customFormat="1" ht="13.5" customHeight="1">
      <c r="C2543" s="381"/>
      <c r="D2543" s="381"/>
    </row>
    <row r="2544" spans="3:4" s="380" customFormat="1" ht="13.5" customHeight="1">
      <c r="C2544" s="381"/>
      <c r="D2544" s="381"/>
    </row>
    <row r="2545" spans="3:4" s="380" customFormat="1" ht="13.5" customHeight="1">
      <c r="C2545" s="381"/>
      <c r="D2545" s="381"/>
    </row>
    <row r="2546" spans="3:4" s="380" customFormat="1" ht="13.5" customHeight="1">
      <c r="C2546" s="381"/>
      <c r="D2546" s="381"/>
    </row>
    <row r="2547" spans="3:4" s="380" customFormat="1" ht="13.5" customHeight="1">
      <c r="C2547" s="381"/>
      <c r="D2547" s="381"/>
    </row>
    <row r="2548" spans="3:4" s="380" customFormat="1" ht="13.5" customHeight="1">
      <c r="C2548" s="381"/>
      <c r="D2548" s="381"/>
    </row>
    <row r="2549" spans="3:4" s="380" customFormat="1" ht="13.5" customHeight="1">
      <c r="C2549" s="381"/>
      <c r="D2549" s="381"/>
    </row>
    <row r="2550" spans="3:4" s="380" customFormat="1" ht="13.5" customHeight="1">
      <c r="C2550" s="381"/>
      <c r="D2550" s="381"/>
    </row>
    <row r="2551" spans="3:4" s="380" customFormat="1" ht="13.5" customHeight="1">
      <c r="C2551" s="381"/>
      <c r="D2551" s="381"/>
    </row>
    <row r="2552" spans="3:4" s="380" customFormat="1" ht="13.5" customHeight="1">
      <c r="C2552" s="381"/>
      <c r="D2552" s="381"/>
    </row>
    <row r="2553" spans="3:4" s="380" customFormat="1" ht="13.5" customHeight="1">
      <c r="C2553" s="381"/>
      <c r="D2553" s="381"/>
    </row>
    <row r="2554" spans="3:4" s="380" customFormat="1" ht="13.5" customHeight="1">
      <c r="C2554" s="381"/>
      <c r="D2554" s="381"/>
    </row>
    <row r="2555" spans="3:4" s="380" customFormat="1" ht="13.5" customHeight="1">
      <c r="C2555" s="381"/>
      <c r="D2555" s="381"/>
    </row>
    <row r="2556" spans="3:4" s="380" customFormat="1" ht="13.5" customHeight="1">
      <c r="C2556" s="381"/>
      <c r="D2556" s="381"/>
    </row>
    <row r="2557" spans="3:4" s="380" customFormat="1" ht="13.5" customHeight="1">
      <c r="C2557" s="381"/>
      <c r="D2557" s="381"/>
    </row>
    <row r="2558" spans="3:4" s="380" customFormat="1" ht="13.5" customHeight="1">
      <c r="C2558" s="381"/>
      <c r="D2558" s="381"/>
    </row>
    <row r="2559" spans="3:4" s="380" customFormat="1" ht="13.5" customHeight="1">
      <c r="C2559" s="381"/>
      <c r="D2559" s="381"/>
    </row>
    <row r="2560" spans="3:4" s="380" customFormat="1" ht="13.5" customHeight="1">
      <c r="C2560" s="381"/>
      <c r="D2560" s="381"/>
    </row>
    <row r="2561" spans="3:4" s="380" customFormat="1" ht="13.5" customHeight="1">
      <c r="C2561" s="381"/>
      <c r="D2561" s="381"/>
    </row>
    <row r="2562" spans="3:4" s="380" customFormat="1" ht="13.5" customHeight="1">
      <c r="C2562" s="381"/>
      <c r="D2562" s="381"/>
    </row>
    <row r="2563" spans="3:4" s="380" customFormat="1" ht="13.5" customHeight="1">
      <c r="C2563" s="381"/>
      <c r="D2563" s="381"/>
    </row>
    <row r="2564" spans="3:4" s="380" customFormat="1" ht="13.5" customHeight="1">
      <c r="C2564" s="381"/>
      <c r="D2564" s="381"/>
    </row>
    <row r="2565" spans="3:4" s="380" customFormat="1" ht="13.5" customHeight="1">
      <c r="C2565" s="381"/>
      <c r="D2565" s="381"/>
    </row>
    <row r="2566" spans="3:4" s="380" customFormat="1" ht="13.5" customHeight="1">
      <c r="C2566" s="381"/>
      <c r="D2566" s="381"/>
    </row>
    <row r="2567" spans="3:4" s="380" customFormat="1" ht="13.5" customHeight="1">
      <c r="C2567" s="381"/>
      <c r="D2567" s="381"/>
    </row>
    <row r="2568" spans="3:4" s="380" customFormat="1" ht="13.5" customHeight="1">
      <c r="C2568" s="381"/>
      <c r="D2568" s="381"/>
    </row>
    <row r="2569" spans="3:4" s="380" customFormat="1" ht="13.5" customHeight="1">
      <c r="C2569" s="381"/>
      <c r="D2569" s="381"/>
    </row>
    <row r="2570" spans="3:4" s="380" customFormat="1" ht="13.5" customHeight="1">
      <c r="C2570" s="381"/>
      <c r="D2570" s="381"/>
    </row>
    <row r="2571" spans="3:4" s="380" customFormat="1" ht="13.5" customHeight="1">
      <c r="C2571" s="381"/>
      <c r="D2571" s="381"/>
    </row>
    <row r="2572" spans="3:4" s="380" customFormat="1" ht="13.5" customHeight="1">
      <c r="C2572" s="381"/>
      <c r="D2572" s="381"/>
    </row>
    <row r="2573" spans="3:4" s="380" customFormat="1" ht="13.5" customHeight="1">
      <c r="C2573" s="381"/>
      <c r="D2573" s="381"/>
    </row>
    <row r="2574" spans="3:4" s="380" customFormat="1" ht="13.5" customHeight="1">
      <c r="C2574" s="381"/>
      <c r="D2574" s="381"/>
    </row>
    <row r="2575" spans="3:4" s="380" customFormat="1" ht="13.5" customHeight="1">
      <c r="C2575" s="381"/>
      <c r="D2575" s="381"/>
    </row>
    <row r="2576" spans="3:4" s="380" customFormat="1" ht="13.5" customHeight="1">
      <c r="C2576" s="381"/>
      <c r="D2576" s="381"/>
    </row>
    <row r="2577" spans="3:4" s="380" customFormat="1" ht="13.5" customHeight="1">
      <c r="C2577" s="381"/>
      <c r="D2577" s="381"/>
    </row>
    <row r="2578" spans="3:4" s="380" customFormat="1" ht="13.5" customHeight="1">
      <c r="C2578" s="381"/>
      <c r="D2578" s="381"/>
    </row>
    <row r="2579" spans="3:4" s="380" customFormat="1" ht="13.5" customHeight="1">
      <c r="C2579" s="381"/>
      <c r="D2579" s="381"/>
    </row>
    <row r="2580" spans="3:4" s="380" customFormat="1" ht="13.5" customHeight="1">
      <c r="C2580" s="381"/>
      <c r="D2580" s="381"/>
    </row>
    <row r="2581" spans="3:4" s="380" customFormat="1" ht="13.5" customHeight="1">
      <c r="C2581" s="381"/>
      <c r="D2581" s="381"/>
    </row>
    <row r="2582" spans="3:4" s="380" customFormat="1" ht="13.5" customHeight="1">
      <c r="C2582" s="381"/>
      <c r="D2582" s="381"/>
    </row>
    <row r="2583" spans="3:4" s="380" customFormat="1" ht="13.5" customHeight="1">
      <c r="C2583" s="381"/>
      <c r="D2583" s="381"/>
    </row>
    <row r="2584" spans="3:4" s="380" customFormat="1" ht="13.5" customHeight="1">
      <c r="C2584" s="381"/>
      <c r="D2584" s="381"/>
    </row>
    <row r="2585" spans="3:4" s="380" customFormat="1" ht="13.5" customHeight="1">
      <c r="C2585" s="381"/>
      <c r="D2585" s="381"/>
    </row>
    <row r="2586" spans="3:4" s="380" customFormat="1" ht="13.5" customHeight="1">
      <c r="C2586" s="381"/>
      <c r="D2586" s="381"/>
    </row>
    <row r="2587" spans="3:4" s="380" customFormat="1" ht="13.5" customHeight="1">
      <c r="C2587" s="381"/>
      <c r="D2587" s="381"/>
    </row>
    <row r="2588" spans="3:4" s="380" customFormat="1" ht="13.5" customHeight="1">
      <c r="C2588" s="381"/>
      <c r="D2588" s="381"/>
    </row>
    <row r="2589" spans="3:4" s="380" customFormat="1" ht="13.5" customHeight="1">
      <c r="C2589" s="381"/>
      <c r="D2589" s="381"/>
    </row>
    <row r="2590" spans="3:4" s="380" customFormat="1" ht="13.5" customHeight="1">
      <c r="C2590" s="381"/>
      <c r="D2590" s="381"/>
    </row>
    <row r="2591" spans="3:4" s="380" customFormat="1" ht="13.5" customHeight="1">
      <c r="C2591" s="381"/>
      <c r="D2591" s="381"/>
    </row>
    <row r="2592" spans="3:4" s="380" customFormat="1" ht="13.5" customHeight="1">
      <c r="C2592" s="381"/>
      <c r="D2592" s="381"/>
    </row>
    <row r="2593" spans="3:4" s="380" customFormat="1" ht="13.5" customHeight="1">
      <c r="C2593" s="381"/>
      <c r="D2593" s="381"/>
    </row>
    <row r="2594" spans="3:4" s="380" customFormat="1" ht="13.5" customHeight="1">
      <c r="C2594" s="381"/>
      <c r="D2594" s="381"/>
    </row>
    <row r="2595" spans="3:4" s="380" customFormat="1" ht="13.5" customHeight="1">
      <c r="C2595" s="381"/>
      <c r="D2595" s="381"/>
    </row>
    <row r="2596" spans="3:4" s="380" customFormat="1" ht="13.5" customHeight="1">
      <c r="C2596" s="381"/>
      <c r="D2596" s="381"/>
    </row>
    <row r="2597" spans="3:4" s="380" customFormat="1" ht="13.5" customHeight="1">
      <c r="C2597" s="381"/>
      <c r="D2597" s="381"/>
    </row>
    <row r="2598" spans="3:4" s="380" customFormat="1" ht="13.5" customHeight="1">
      <c r="C2598" s="381"/>
      <c r="D2598" s="381"/>
    </row>
    <row r="2599" spans="3:4" s="380" customFormat="1" ht="13.5" customHeight="1">
      <c r="C2599" s="381"/>
      <c r="D2599" s="381"/>
    </row>
    <row r="2600" spans="3:4" s="380" customFormat="1" ht="13.5" customHeight="1">
      <c r="C2600" s="381"/>
      <c r="D2600" s="381"/>
    </row>
    <row r="2601" spans="3:4" s="380" customFormat="1" ht="13.5" customHeight="1">
      <c r="C2601" s="381"/>
      <c r="D2601" s="381"/>
    </row>
    <row r="2602" spans="3:4" s="380" customFormat="1" ht="13.5" customHeight="1">
      <c r="C2602" s="381"/>
      <c r="D2602" s="381"/>
    </row>
    <row r="2603" spans="3:4" s="380" customFormat="1" ht="13.5" customHeight="1">
      <c r="C2603" s="381"/>
      <c r="D2603" s="381"/>
    </row>
    <row r="2604" spans="3:4" s="380" customFormat="1" ht="13.5" customHeight="1">
      <c r="C2604" s="381"/>
      <c r="D2604" s="381"/>
    </row>
    <row r="2605" spans="3:4" s="380" customFormat="1" ht="13.5" customHeight="1">
      <c r="C2605" s="381"/>
      <c r="D2605" s="381"/>
    </row>
    <row r="2606" spans="3:4" s="380" customFormat="1" ht="13.5" customHeight="1">
      <c r="C2606" s="381"/>
      <c r="D2606" s="381"/>
    </row>
    <row r="2607" spans="3:4" s="380" customFormat="1" ht="13.5" customHeight="1">
      <c r="C2607" s="381"/>
      <c r="D2607" s="381"/>
    </row>
    <row r="2608" spans="3:4" s="380" customFormat="1" ht="13.5" customHeight="1">
      <c r="C2608" s="381"/>
      <c r="D2608" s="381"/>
    </row>
    <row r="2609" spans="3:4" s="380" customFormat="1" ht="13.5" customHeight="1">
      <c r="C2609" s="381"/>
      <c r="D2609" s="381"/>
    </row>
    <row r="2610" spans="3:4" s="380" customFormat="1" ht="13.5" customHeight="1">
      <c r="C2610" s="381"/>
      <c r="D2610" s="381"/>
    </row>
    <row r="2611" spans="3:4" s="380" customFormat="1" ht="13.5" customHeight="1">
      <c r="C2611" s="381"/>
      <c r="D2611" s="381"/>
    </row>
    <row r="2612" spans="3:4" s="380" customFormat="1" ht="13.5" customHeight="1">
      <c r="C2612" s="381"/>
      <c r="D2612" s="381"/>
    </row>
    <row r="2613" spans="3:4" s="380" customFormat="1" ht="13.5" customHeight="1">
      <c r="C2613" s="381"/>
      <c r="D2613" s="381"/>
    </row>
    <row r="2614" spans="3:4" s="380" customFormat="1" ht="13.5" customHeight="1">
      <c r="C2614" s="381"/>
      <c r="D2614" s="381"/>
    </row>
    <row r="2615" spans="3:4" s="380" customFormat="1" ht="13.5" customHeight="1">
      <c r="C2615" s="381"/>
      <c r="D2615" s="381"/>
    </row>
    <row r="2616" spans="3:4" s="380" customFormat="1" ht="13.5" customHeight="1">
      <c r="C2616" s="381"/>
      <c r="D2616" s="381"/>
    </row>
    <row r="2617" spans="3:4" s="380" customFormat="1" ht="13.5" customHeight="1">
      <c r="C2617" s="381"/>
      <c r="D2617" s="381"/>
    </row>
    <row r="2618" spans="3:4" s="380" customFormat="1" ht="13.5" customHeight="1">
      <c r="C2618" s="381"/>
      <c r="D2618" s="381"/>
    </row>
    <row r="2619" spans="3:4" s="380" customFormat="1" ht="13.5" customHeight="1">
      <c r="C2619" s="381"/>
      <c r="D2619" s="381"/>
    </row>
    <row r="2620" spans="3:4" s="380" customFormat="1" ht="13.5" customHeight="1">
      <c r="C2620" s="381"/>
      <c r="D2620" s="381"/>
    </row>
    <row r="2621" spans="3:4" s="380" customFormat="1" ht="13.5" customHeight="1">
      <c r="C2621" s="381"/>
      <c r="D2621" s="381"/>
    </row>
    <row r="2622" spans="3:4" s="380" customFormat="1" ht="13.5" customHeight="1">
      <c r="C2622" s="381"/>
      <c r="D2622" s="381"/>
    </row>
    <row r="2623" spans="3:4" s="380" customFormat="1" ht="13.5" customHeight="1">
      <c r="C2623" s="381"/>
      <c r="D2623" s="381"/>
    </row>
    <row r="2624" spans="3:4" s="380" customFormat="1" ht="13.5" customHeight="1">
      <c r="C2624" s="381"/>
      <c r="D2624" s="381"/>
    </row>
    <row r="2625" spans="3:4" s="380" customFormat="1" ht="13.5" customHeight="1">
      <c r="C2625" s="381"/>
      <c r="D2625" s="381"/>
    </row>
    <row r="2626" spans="3:4" s="380" customFormat="1" ht="13.5" customHeight="1">
      <c r="C2626" s="381"/>
      <c r="D2626" s="381"/>
    </row>
    <row r="2627" spans="3:4" s="380" customFormat="1" ht="13.5" customHeight="1">
      <c r="C2627" s="381"/>
      <c r="D2627" s="381"/>
    </row>
    <row r="2628" spans="3:4" s="380" customFormat="1" ht="13.5" customHeight="1">
      <c r="C2628" s="381"/>
      <c r="D2628" s="381"/>
    </row>
    <row r="2629" spans="3:4" s="380" customFormat="1" ht="13.5" customHeight="1">
      <c r="C2629" s="381"/>
      <c r="D2629" s="381"/>
    </row>
    <row r="2630" spans="3:4" s="380" customFormat="1" ht="13.5" customHeight="1">
      <c r="C2630" s="381"/>
      <c r="D2630" s="381"/>
    </row>
    <row r="2631" spans="3:4" s="380" customFormat="1" ht="13.5" customHeight="1">
      <c r="C2631" s="381"/>
      <c r="D2631" s="381"/>
    </row>
    <row r="2632" spans="3:4" s="380" customFormat="1" ht="13.5" customHeight="1">
      <c r="C2632" s="381"/>
      <c r="D2632" s="381"/>
    </row>
    <row r="2633" spans="3:4" s="380" customFormat="1" ht="13.5" customHeight="1">
      <c r="C2633" s="381"/>
      <c r="D2633" s="381"/>
    </row>
    <row r="2634" spans="3:4" s="380" customFormat="1" ht="13.5" customHeight="1">
      <c r="C2634" s="381"/>
      <c r="D2634" s="381"/>
    </row>
    <row r="2635" spans="3:4" s="380" customFormat="1" ht="13.5" customHeight="1">
      <c r="C2635" s="381"/>
      <c r="D2635" s="381"/>
    </row>
    <row r="2636" spans="3:4" s="380" customFormat="1" ht="13.5" customHeight="1">
      <c r="C2636" s="381"/>
      <c r="D2636" s="381"/>
    </row>
    <row r="2637" spans="3:4" s="380" customFormat="1" ht="13.5" customHeight="1">
      <c r="C2637" s="381"/>
      <c r="D2637" s="381"/>
    </row>
    <row r="2638" spans="3:4" s="380" customFormat="1" ht="13.5" customHeight="1">
      <c r="C2638" s="381"/>
      <c r="D2638" s="381"/>
    </row>
    <row r="2639" spans="3:4" s="380" customFormat="1" ht="13.5" customHeight="1">
      <c r="C2639" s="381"/>
      <c r="D2639" s="381"/>
    </row>
    <row r="2640" spans="3:4" s="380" customFormat="1" ht="13.5" customHeight="1">
      <c r="C2640" s="381"/>
      <c r="D2640" s="381"/>
    </row>
    <row r="2641" spans="3:4" s="380" customFormat="1" ht="13.5" customHeight="1">
      <c r="C2641" s="381"/>
      <c r="D2641" s="381"/>
    </row>
    <row r="2642" spans="3:4" s="380" customFormat="1" ht="13.5" customHeight="1">
      <c r="C2642" s="381"/>
      <c r="D2642" s="381"/>
    </row>
    <row r="2643" spans="3:4" s="380" customFormat="1" ht="13.5" customHeight="1">
      <c r="C2643" s="381"/>
      <c r="D2643" s="381"/>
    </row>
    <row r="2644" spans="3:4" s="380" customFormat="1" ht="13.5" customHeight="1">
      <c r="C2644" s="381"/>
      <c r="D2644" s="381"/>
    </row>
    <row r="2645" spans="3:4" s="380" customFormat="1" ht="13.5" customHeight="1">
      <c r="C2645" s="381"/>
      <c r="D2645" s="381"/>
    </row>
    <row r="2646" spans="3:4" s="380" customFormat="1" ht="13.5" customHeight="1">
      <c r="C2646" s="381"/>
      <c r="D2646" s="381"/>
    </row>
    <row r="2647" spans="3:4" s="380" customFormat="1" ht="13.5" customHeight="1">
      <c r="C2647" s="381"/>
      <c r="D2647" s="381"/>
    </row>
    <row r="2648" spans="3:4" s="380" customFormat="1" ht="13.5" customHeight="1">
      <c r="C2648" s="381"/>
      <c r="D2648" s="381"/>
    </row>
    <row r="2649" spans="3:4" s="380" customFormat="1" ht="13.5" customHeight="1">
      <c r="C2649" s="381"/>
      <c r="D2649" s="381"/>
    </row>
    <row r="2650" spans="3:4" s="380" customFormat="1" ht="13.5" customHeight="1">
      <c r="C2650" s="381"/>
      <c r="D2650" s="381"/>
    </row>
    <row r="2651" spans="3:4" s="380" customFormat="1" ht="13.5" customHeight="1">
      <c r="C2651" s="381"/>
      <c r="D2651" s="381"/>
    </row>
    <row r="2652" spans="3:4" s="380" customFormat="1" ht="13.5" customHeight="1">
      <c r="C2652" s="381"/>
      <c r="D2652" s="381"/>
    </row>
    <row r="2653" spans="3:4" s="380" customFormat="1" ht="13.5" customHeight="1">
      <c r="C2653" s="381"/>
      <c r="D2653" s="381"/>
    </row>
    <row r="2654" spans="3:4" s="380" customFormat="1" ht="13.5" customHeight="1">
      <c r="C2654" s="381"/>
      <c r="D2654" s="381"/>
    </row>
    <row r="2655" spans="3:4" s="380" customFormat="1" ht="13.5" customHeight="1">
      <c r="C2655" s="381"/>
      <c r="D2655" s="381"/>
    </row>
    <row r="2656" spans="3:4" s="380" customFormat="1" ht="13.5" customHeight="1">
      <c r="C2656" s="381"/>
      <c r="D2656" s="381"/>
    </row>
    <row r="2657" spans="3:4" s="380" customFormat="1" ht="13.5" customHeight="1">
      <c r="C2657" s="381"/>
      <c r="D2657" s="381"/>
    </row>
    <row r="2658" spans="3:4" s="380" customFormat="1" ht="13.5" customHeight="1">
      <c r="C2658" s="381"/>
      <c r="D2658" s="381"/>
    </row>
    <row r="2659" spans="3:4" s="380" customFormat="1" ht="13.5" customHeight="1">
      <c r="C2659" s="381"/>
      <c r="D2659" s="381"/>
    </row>
    <row r="2660" spans="3:4" s="380" customFormat="1" ht="13.5" customHeight="1">
      <c r="C2660" s="381"/>
      <c r="D2660" s="381"/>
    </row>
    <row r="2661" spans="3:4" s="380" customFormat="1" ht="13.5" customHeight="1">
      <c r="C2661" s="381"/>
      <c r="D2661" s="381"/>
    </row>
    <row r="2662" spans="3:4" s="380" customFormat="1" ht="13.5" customHeight="1">
      <c r="C2662" s="381"/>
      <c r="D2662" s="381"/>
    </row>
    <row r="2663" spans="3:4" s="380" customFormat="1" ht="13.5" customHeight="1">
      <c r="C2663" s="381"/>
      <c r="D2663" s="381"/>
    </row>
    <row r="2664" spans="3:4" s="380" customFormat="1" ht="13.5" customHeight="1">
      <c r="C2664" s="381"/>
      <c r="D2664" s="381"/>
    </row>
    <row r="2665" spans="3:4" s="380" customFormat="1" ht="13.5" customHeight="1">
      <c r="C2665" s="381"/>
      <c r="D2665" s="381"/>
    </row>
    <row r="2666" spans="3:4" s="380" customFormat="1" ht="13.5" customHeight="1">
      <c r="C2666" s="381"/>
      <c r="D2666" s="381"/>
    </row>
    <row r="2667" spans="3:4" s="380" customFormat="1" ht="13.5" customHeight="1">
      <c r="C2667" s="381"/>
      <c r="D2667" s="381"/>
    </row>
    <row r="2668" spans="3:4" s="380" customFormat="1" ht="13.5" customHeight="1">
      <c r="C2668" s="381"/>
      <c r="D2668" s="381"/>
    </row>
    <row r="2669" spans="3:4" s="380" customFormat="1" ht="13.5" customHeight="1">
      <c r="C2669" s="381"/>
      <c r="D2669" s="381"/>
    </row>
    <row r="2670" spans="3:4" s="380" customFormat="1" ht="13.5" customHeight="1">
      <c r="C2670" s="381"/>
      <c r="D2670" s="381"/>
    </row>
    <row r="2671" spans="3:4" s="380" customFormat="1" ht="13.5" customHeight="1">
      <c r="C2671" s="381"/>
      <c r="D2671" s="381"/>
    </row>
    <row r="2672" spans="3:4" s="380" customFormat="1" ht="13.5" customHeight="1">
      <c r="C2672" s="381"/>
      <c r="D2672" s="381"/>
    </row>
    <row r="2673" spans="3:4" s="380" customFormat="1" ht="13.5" customHeight="1">
      <c r="C2673" s="381"/>
      <c r="D2673" s="381"/>
    </row>
    <row r="2674" spans="3:4" s="380" customFormat="1" ht="13.5" customHeight="1">
      <c r="C2674" s="381"/>
      <c r="D2674" s="381"/>
    </row>
    <row r="2675" spans="3:4" s="380" customFormat="1" ht="13.5" customHeight="1">
      <c r="C2675" s="381"/>
      <c r="D2675" s="381"/>
    </row>
    <row r="2676" spans="3:4" s="380" customFormat="1" ht="13.5" customHeight="1">
      <c r="C2676" s="381"/>
      <c r="D2676" s="381"/>
    </row>
    <row r="2677" spans="3:4" s="380" customFormat="1" ht="13.5" customHeight="1">
      <c r="C2677" s="381"/>
      <c r="D2677" s="381"/>
    </row>
    <row r="2678" spans="3:4" s="380" customFormat="1" ht="13.5" customHeight="1">
      <c r="C2678" s="381"/>
      <c r="D2678" s="381"/>
    </row>
    <row r="2679" spans="3:4" s="380" customFormat="1" ht="13.5" customHeight="1">
      <c r="C2679" s="381"/>
      <c r="D2679" s="381"/>
    </row>
    <row r="2680" spans="3:4" s="380" customFormat="1" ht="13.5" customHeight="1">
      <c r="C2680" s="381"/>
      <c r="D2680" s="381"/>
    </row>
    <row r="2681" spans="3:4" s="380" customFormat="1" ht="13.5" customHeight="1">
      <c r="C2681" s="381"/>
      <c r="D2681" s="381"/>
    </row>
    <row r="2682" spans="3:4" s="380" customFormat="1" ht="13.5" customHeight="1">
      <c r="C2682" s="381"/>
      <c r="D2682" s="381"/>
    </row>
    <row r="2683" spans="3:4" s="380" customFormat="1" ht="13.5" customHeight="1">
      <c r="C2683" s="381"/>
      <c r="D2683" s="381"/>
    </row>
    <row r="2684" spans="3:4" s="380" customFormat="1" ht="13.5" customHeight="1">
      <c r="C2684" s="381"/>
      <c r="D2684" s="381"/>
    </row>
    <row r="2685" spans="3:4" s="380" customFormat="1" ht="13.5" customHeight="1">
      <c r="C2685" s="381"/>
      <c r="D2685" s="381"/>
    </row>
    <row r="2686" spans="3:4" s="380" customFormat="1" ht="13.5" customHeight="1">
      <c r="C2686" s="381"/>
      <c r="D2686" s="381"/>
    </row>
    <row r="2687" spans="3:4" s="380" customFormat="1" ht="13.5" customHeight="1">
      <c r="C2687" s="381"/>
      <c r="D2687" s="381"/>
    </row>
    <row r="2688" spans="3:4" s="380" customFormat="1" ht="13.5" customHeight="1">
      <c r="C2688" s="381"/>
      <c r="D2688" s="381"/>
    </row>
    <row r="2689" spans="3:4" s="380" customFormat="1" ht="13.5" customHeight="1">
      <c r="C2689" s="381"/>
      <c r="D2689" s="381"/>
    </row>
    <row r="2690" spans="3:4" s="380" customFormat="1" ht="13.5" customHeight="1">
      <c r="C2690" s="381"/>
      <c r="D2690" s="381"/>
    </row>
    <row r="2691" spans="3:4" s="380" customFormat="1" ht="13.5" customHeight="1">
      <c r="C2691" s="381"/>
      <c r="D2691" s="381"/>
    </row>
    <row r="2692" spans="3:4" s="380" customFormat="1" ht="13.5" customHeight="1">
      <c r="C2692" s="381"/>
      <c r="D2692" s="381"/>
    </row>
    <row r="2693" spans="3:4" s="380" customFormat="1" ht="13.5" customHeight="1">
      <c r="C2693" s="381"/>
      <c r="D2693" s="381"/>
    </row>
    <row r="2694" spans="3:4" s="380" customFormat="1" ht="13.5" customHeight="1">
      <c r="C2694" s="381"/>
      <c r="D2694" s="381"/>
    </row>
    <row r="2695" spans="3:4" s="380" customFormat="1" ht="13.5" customHeight="1">
      <c r="C2695" s="381"/>
      <c r="D2695" s="381"/>
    </row>
    <row r="2696" spans="3:4" s="380" customFormat="1" ht="13.5" customHeight="1">
      <c r="C2696" s="381"/>
      <c r="D2696" s="381"/>
    </row>
    <row r="2697" spans="3:4" s="380" customFormat="1" ht="13.5" customHeight="1">
      <c r="C2697" s="381"/>
      <c r="D2697" s="381"/>
    </row>
    <row r="2698" spans="3:4" s="380" customFormat="1" ht="13.5" customHeight="1">
      <c r="C2698" s="381"/>
      <c r="D2698" s="381"/>
    </row>
    <row r="2699" spans="3:4" s="380" customFormat="1" ht="13.5" customHeight="1">
      <c r="C2699" s="381"/>
      <c r="D2699" s="381"/>
    </row>
    <row r="2700" spans="3:4" s="380" customFormat="1" ht="13.5" customHeight="1">
      <c r="C2700" s="381"/>
      <c r="D2700" s="381"/>
    </row>
    <row r="2701" spans="3:4" s="380" customFormat="1" ht="13.5" customHeight="1">
      <c r="C2701" s="381"/>
      <c r="D2701" s="381"/>
    </row>
    <row r="2702" spans="3:4" s="380" customFormat="1" ht="13.5" customHeight="1">
      <c r="C2702" s="381"/>
      <c r="D2702" s="381"/>
    </row>
    <row r="2703" spans="3:4" s="380" customFormat="1" ht="13.5" customHeight="1">
      <c r="C2703" s="381"/>
      <c r="D2703" s="381"/>
    </row>
    <row r="2704" spans="3:4" s="380" customFormat="1" ht="13.5" customHeight="1">
      <c r="C2704" s="381"/>
      <c r="D2704" s="381"/>
    </row>
    <row r="2705" spans="3:4" s="380" customFormat="1" ht="13.5" customHeight="1">
      <c r="C2705" s="381"/>
      <c r="D2705" s="381"/>
    </row>
    <row r="2706" spans="3:4" s="380" customFormat="1" ht="13.5" customHeight="1">
      <c r="C2706" s="381"/>
      <c r="D2706" s="381"/>
    </row>
    <row r="2707" spans="3:4" s="380" customFormat="1" ht="13.5" customHeight="1">
      <c r="C2707" s="381"/>
      <c r="D2707" s="381"/>
    </row>
    <row r="2708" spans="3:4" s="380" customFormat="1" ht="13.5" customHeight="1">
      <c r="C2708" s="381"/>
      <c r="D2708" s="381"/>
    </row>
    <row r="2709" spans="3:4" s="380" customFormat="1" ht="13.5" customHeight="1">
      <c r="C2709" s="381"/>
      <c r="D2709" s="381"/>
    </row>
    <row r="2710" spans="3:4" s="380" customFormat="1" ht="13.5" customHeight="1">
      <c r="C2710" s="381"/>
      <c r="D2710" s="381"/>
    </row>
    <row r="2711" spans="3:4" s="380" customFormat="1" ht="13.5" customHeight="1">
      <c r="C2711" s="381"/>
      <c r="D2711" s="381"/>
    </row>
    <row r="2712" spans="3:4" s="380" customFormat="1" ht="13.5" customHeight="1">
      <c r="C2712" s="381"/>
      <c r="D2712" s="381"/>
    </row>
    <row r="2713" spans="3:4" s="380" customFormat="1" ht="13.5" customHeight="1">
      <c r="C2713" s="381"/>
      <c r="D2713" s="381"/>
    </row>
    <row r="2714" spans="3:4" s="380" customFormat="1" ht="13.5" customHeight="1">
      <c r="C2714" s="381"/>
      <c r="D2714" s="381"/>
    </row>
    <row r="2715" spans="3:4" s="380" customFormat="1" ht="13.5" customHeight="1">
      <c r="C2715" s="381"/>
      <c r="D2715" s="381"/>
    </row>
    <row r="2716" spans="3:4" s="380" customFormat="1" ht="13.5" customHeight="1">
      <c r="C2716" s="381"/>
      <c r="D2716" s="381"/>
    </row>
    <row r="2717" spans="3:4" s="380" customFormat="1" ht="13.5" customHeight="1">
      <c r="C2717" s="381"/>
      <c r="D2717" s="381"/>
    </row>
    <row r="2718" spans="3:4" s="380" customFormat="1" ht="13.5" customHeight="1">
      <c r="C2718" s="381"/>
      <c r="D2718" s="381"/>
    </row>
    <row r="2719" spans="3:4" s="380" customFormat="1" ht="13.5" customHeight="1">
      <c r="C2719" s="381"/>
      <c r="D2719" s="381"/>
    </row>
    <row r="2720" spans="3:4" s="380" customFormat="1" ht="13.5" customHeight="1">
      <c r="C2720" s="381"/>
      <c r="D2720" s="381"/>
    </row>
    <row r="2721" spans="3:4" s="380" customFormat="1" ht="13.5" customHeight="1">
      <c r="C2721" s="381"/>
      <c r="D2721" s="381"/>
    </row>
    <row r="2722" spans="3:4" s="380" customFormat="1" ht="13.5" customHeight="1">
      <c r="C2722" s="381"/>
      <c r="D2722" s="381"/>
    </row>
    <row r="2723" spans="3:4" s="380" customFormat="1" ht="13.5" customHeight="1">
      <c r="C2723" s="381"/>
      <c r="D2723" s="381"/>
    </row>
    <row r="2724" spans="3:4" s="380" customFormat="1" ht="13.5" customHeight="1">
      <c r="C2724" s="381"/>
      <c r="D2724" s="381"/>
    </row>
    <row r="2725" spans="3:4" s="380" customFormat="1" ht="13.5" customHeight="1">
      <c r="C2725" s="381"/>
      <c r="D2725" s="381"/>
    </row>
    <row r="2726" spans="3:4" s="380" customFormat="1" ht="13.5" customHeight="1">
      <c r="C2726" s="381"/>
      <c r="D2726" s="381"/>
    </row>
    <row r="2727" spans="3:4" s="380" customFormat="1" ht="13.5" customHeight="1">
      <c r="C2727" s="381"/>
      <c r="D2727" s="381"/>
    </row>
    <row r="2728" spans="3:4" s="380" customFormat="1" ht="13.5" customHeight="1">
      <c r="C2728" s="381"/>
      <c r="D2728" s="381"/>
    </row>
    <row r="2729" spans="3:4" s="380" customFormat="1" ht="13.5" customHeight="1">
      <c r="C2729" s="381"/>
      <c r="D2729" s="381"/>
    </row>
    <row r="2730" spans="3:4" s="380" customFormat="1" ht="13.5" customHeight="1">
      <c r="C2730" s="381"/>
      <c r="D2730" s="381"/>
    </row>
    <row r="2731" spans="3:4" s="380" customFormat="1" ht="13.5" customHeight="1">
      <c r="C2731" s="381"/>
      <c r="D2731" s="381"/>
    </row>
    <row r="2732" spans="3:4" s="380" customFormat="1" ht="13.5" customHeight="1">
      <c r="C2732" s="381"/>
      <c r="D2732" s="381"/>
    </row>
    <row r="2733" spans="3:4" s="380" customFormat="1" ht="13.5" customHeight="1">
      <c r="C2733" s="381"/>
      <c r="D2733" s="381"/>
    </row>
    <row r="2734" spans="3:4" s="380" customFormat="1" ht="13.5" customHeight="1">
      <c r="C2734" s="381"/>
      <c r="D2734" s="381"/>
    </row>
    <row r="2735" spans="3:4" s="380" customFormat="1" ht="13.5" customHeight="1">
      <c r="C2735" s="381"/>
      <c r="D2735" s="381"/>
    </row>
    <row r="2736" spans="3:4" s="380" customFormat="1" ht="13.5" customHeight="1">
      <c r="C2736" s="381"/>
      <c r="D2736" s="381"/>
    </row>
    <row r="2737" spans="3:4" s="380" customFormat="1" ht="13.5" customHeight="1">
      <c r="C2737" s="381"/>
      <c r="D2737" s="381"/>
    </row>
    <row r="2738" spans="3:4" s="380" customFormat="1" ht="13.5" customHeight="1">
      <c r="C2738" s="381"/>
      <c r="D2738" s="381"/>
    </row>
    <row r="2739" spans="3:4" s="380" customFormat="1" ht="13.5" customHeight="1">
      <c r="C2739" s="381"/>
      <c r="D2739" s="381"/>
    </row>
    <row r="2740" spans="3:4" s="380" customFormat="1" ht="13.5" customHeight="1">
      <c r="C2740" s="381"/>
      <c r="D2740" s="381"/>
    </row>
    <row r="2741" spans="3:4" s="380" customFormat="1" ht="13.5" customHeight="1">
      <c r="C2741" s="381"/>
      <c r="D2741" s="381"/>
    </row>
    <row r="2742" spans="3:4" s="380" customFormat="1" ht="13.5" customHeight="1">
      <c r="C2742" s="381"/>
      <c r="D2742" s="381"/>
    </row>
    <row r="2743" spans="3:4" s="380" customFormat="1" ht="13.5" customHeight="1">
      <c r="C2743" s="381"/>
      <c r="D2743" s="381"/>
    </row>
    <row r="2744" spans="3:4" s="380" customFormat="1" ht="13.5" customHeight="1">
      <c r="C2744" s="381"/>
      <c r="D2744" s="381"/>
    </row>
    <row r="2745" spans="3:4" s="380" customFormat="1" ht="13.5" customHeight="1">
      <c r="C2745" s="381"/>
      <c r="D2745" s="381"/>
    </row>
    <row r="2746" spans="3:4" s="380" customFormat="1" ht="13.5" customHeight="1">
      <c r="C2746" s="381"/>
      <c r="D2746" s="381"/>
    </row>
    <row r="2747" spans="3:4" s="380" customFormat="1" ht="13.5" customHeight="1">
      <c r="C2747" s="381"/>
      <c r="D2747" s="381"/>
    </row>
    <row r="2748" spans="3:4" s="380" customFormat="1" ht="13.5" customHeight="1">
      <c r="C2748" s="381"/>
      <c r="D2748" s="381"/>
    </row>
    <row r="2749" spans="3:4" s="380" customFormat="1" ht="13.5" customHeight="1">
      <c r="C2749" s="381"/>
      <c r="D2749" s="381"/>
    </row>
    <row r="2750" spans="3:4" s="380" customFormat="1" ht="13.5" customHeight="1">
      <c r="C2750" s="381"/>
      <c r="D2750" s="381"/>
    </row>
    <row r="2751" spans="3:4" s="380" customFormat="1" ht="13.5" customHeight="1">
      <c r="C2751" s="381"/>
      <c r="D2751" s="381"/>
    </row>
    <row r="2752" spans="3:4" s="380" customFormat="1" ht="13.5" customHeight="1">
      <c r="C2752" s="381"/>
      <c r="D2752" s="381"/>
    </row>
    <row r="2753" spans="3:4" s="380" customFormat="1" ht="13.5" customHeight="1">
      <c r="C2753" s="381"/>
      <c r="D2753" s="381"/>
    </row>
    <row r="2754" spans="3:4" s="380" customFormat="1" ht="13.5" customHeight="1">
      <c r="C2754" s="381"/>
      <c r="D2754" s="381"/>
    </row>
    <row r="2755" spans="3:4" s="380" customFormat="1" ht="13.5" customHeight="1">
      <c r="C2755" s="381"/>
      <c r="D2755" s="381"/>
    </row>
    <row r="2756" spans="3:4" s="380" customFormat="1" ht="13.5" customHeight="1">
      <c r="C2756" s="381"/>
      <c r="D2756" s="381"/>
    </row>
    <row r="2757" spans="3:4" s="380" customFormat="1" ht="13.5" customHeight="1">
      <c r="C2757" s="381"/>
      <c r="D2757" s="381"/>
    </row>
    <row r="2758" spans="3:4" s="380" customFormat="1" ht="13.5" customHeight="1">
      <c r="C2758" s="381"/>
      <c r="D2758" s="381"/>
    </row>
    <row r="2759" spans="3:4" s="380" customFormat="1" ht="13.5" customHeight="1">
      <c r="C2759" s="381"/>
      <c r="D2759" s="381"/>
    </row>
    <row r="2760" spans="3:4" s="380" customFormat="1" ht="13.5" customHeight="1">
      <c r="C2760" s="381"/>
      <c r="D2760" s="381"/>
    </row>
    <row r="2761" spans="3:4" s="380" customFormat="1" ht="13.5" customHeight="1">
      <c r="C2761" s="381"/>
      <c r="D2761" s="381"/>
    </row>
    <row r="2762" spans="3:4" s="380" customFormat="1" ht="13.5" customHeight="1">
      <c r="C2762" s="381"/>
      <c r="D2762" s="381"/>
    </row>
    <row r="2763" spans="3:4" s="380" customFormat="1" ht="13.5" customHeight="1">
      <c r="C2763" s="381"/>
      <c r="D2763" s="381"/>
    </row>
    <row r="2764" spans="3:4" s="380" customFormat="1" ht="13.5" customHeight="1">
      <c r="C2764" s="381"/>
      <c r="D2764" s="381"/>
    </row>
    <row r="2765" spans="3:4" s="380" customFormat="1" ht="13.5" customHeight="1">
      <c r="C2765" s="381"/>
      <c r="D2765" s="381"/>
    </row>
    <row r="2766" spans="3:4" s="380" customFormat="1" ht="13.5" customHeight="1">
      <c r="C2766" s="381"/>
      <c r="D2766" s="381"/>
    </row>
    <row r="2767" spans="3:4" s="380" customFormat="1" ht="13.5" customHeight="1">
      <c r="C2767" s="381"/>
      <c r="D2767" s="381"/>
    </row>
    <row r="2768" spans="3:4" s="380" customFormat="1" ht="13.5" customHeight="1">
      <c r="C2768" s="381"/>
      <c r="D2768" s="381"/>
    </row>
    <row r="2769" spans="3:4" s="380" customFormat="1" ht="13.5" customHeight="1">
      <c r="C2769" s="381"/>
      <c r="D2769" s="381"/>
    </row>
    <row r="2770" spans="3:4" s="380" customFormat="1" ht="13.5" customHeight="1">
      <c r="C2770" s="381"/>
      <c r="D2770" s="381"/>
    </row>
    <row r="2771" spans="3:4" s="380" customFormat="1" ht="13.5" customHeight="1">
      <c r="C2771" s="381"/>
      <c r="D2771" s="381"/>
    </row>
    <row r="2772" spans="3:4" s="380" customFormat="1" ht="13.5" customHeight="1">
      <c r="C2772" s="381"/>
      <c r="D2772" s="381"/>
    </row>
    <row r="2773" spans="3:4" s="380" customFormat="1" ht="13.5" customHeight="1">
      <c r="C2773" s="381"/>
      <c r="D2773" s="381"/>
    </row>
    <row r="2774" spans="3:4" s="380" customFormat="1" ht="13.5" customHeight="1">
      <c r="C2774" s="381"/>
      <c r="D2774" s="381"/>
    </row>
    <row r="2775" spans="3:4" s="380" customFormat="1" ht="13.5" customHeight="1">
      <c r="C2775" s="381"/>
      <c r="D2775" s="381"/>
    </row>
    <row r="2776" spans="3:4" s="380" customFormat="1" ht="13.5" customHeight="1">
      <c r="C2776" s="381"/>
      <c r="D2776" s="381"/>
    </row>
    <row r="2777" spans="3:4" s="380" customFormat="1" ht="13.5" customHeight="1">
      <c r="C2777" s="381"/>
      <c r="D2777" s="381"/>
    </row>
    <row r="2778" spans="3:4" s="380" customFormat="1" ht="13.5" customHeight="1">
      <c r="C2778" s="381"/>
      <c r="D2778" s="381"/>
    </row>
    <row r="2779" spans="3:4" s="380" customFormat="1" ht="13.5" customHeight="1">
      <c r="C2779" s="381"/>
      <c r="D2779" s="381"/>
    </row>
    <row r="2780" spans="3:4" s="380" customFormat="1" ht="13.5" customHeight="1">
      <c r="C2780" s="381"/>
      <c r="D2780" s="381"/>
    </row>
    <row r="2781" spans="3:4" s="380" customFormat="1" ht="13.5" customHeight="1">
      <c r="C2781" s="381"/>
      <c r="D2781" s="381"/>
    </row>
    <row r="2782" spans="3:4" s="380" customFormat="1" ht="13.5" customHeight="1">
      <c r="C2782" s="381"/>
      <c r="D2782" s="381"/>
    </row>
    <row r="2783" spans="3:4" s="380" customFormat="1" ht="13.5" customHeight="1">
      <c r="C2783" s="381"/>
      <c r="D2783" s="381"/>
    </row>
    <row r="2784" spans="3:4" s="380" customFormat="1" ht="13.5" customHeight="1">
      <c r="C2784" s="381"/>
      <c r="D2784" s="381"/>
    </row>
    <row r="2785" spans="3:4" s="380" customFormat="1" ht="13.5" customHeight="1">
      <c r="C2785" s="381"/>
      <c r="D2785" s="381"/>
    </row>
    <row r="2786" spans="3:4" s="380" customFormat="1" ht="13.5" customHeight="1">
      <c r="C2786" s="381"/>
      <c r="D2786" s="381"/>
    </row>
    <row r="2787" spans="3:4" s="380" customFormat="1" ht="13.5" customHeight="1">
      <c r="C2787" s="381"/>
      <c r="D2787" s="381"/>
    </row>
    <row r="2788" spans="3:4" s="380" customFormat="1" ht="13.5" customHeight="1">
      <c r="C2788" s="381"/>
      <c r="D2788" s="381"/>
    </row>
    <row r="2789" spans="3:4" s="380" customFormat="1" ht="13.5" customHeight="1">
      <c r="C2789" s="381"/>
      <c r="D2789" s="381"/>
    </row>
    <row r="2790" spans="3:4" s="380" customFormat="1" ht="13.5" customHeight="1">
      <c r="C2790" s="381"/>
      <c r="D2790" s="381"/>
    </row>
    <row r="2791" spans="3:4" s="380" customFormat="1" ht="13.5" customHeight="1">
      <c r="C2791" s="381"/>
      <c r="D2791" s="381"/>
    </row>
    <row r="2792" spans="3:4" s="380" customFormat="1" ht="13.5" customHeight="1">
      <c r="C2792" s="381"/>
      <c r="D2792" s="381"/>
    </row>
    <row r="2793" spans="3:4" s="380" customFormat="1" ht="13.5" customHeight="1">
      <c r="C2793" s="381"/>
      <c r="D2793" s="381"/>
    </row>
    <row r="2794" spans="3:4" s="380" customFormat="1" ht="13.5" customHeight="1">
      <c r="C2794" s="381"/>
      <c r="D2794" s="381"/>
    </row>
    <row r="2795" spans="3:4" s="380" customFormat="1" ht="13.5" customHeight="1">
      <c r="C2795" s="381"/>
      <c r="D2795" s="381"/>
    </row>
    <row r="2796" spans="3:4" s="380" customFormat="1" ht="13.5" customHeight="1">
      <c r="C2796" s="381"/>
      <c r="D2796" s="381"/>
    </row>
    <row r="2797" spans="3:4" s="380" customFormat="1" ht="13.5" customHeight="1">
      <c r="C2797" s="381"/>
      <c r="D2797" s="381"/>
    </row>
    <row r="2798" spans="3:4" s="380" customFormat="1" ht="13.5" customHeight="1">
      <c r="C2798" s="381"/>
      <c r="D2798" s="381"/>
    </row>
    <row r="2799" spans="3:4" s="380" customFormat="1" ht="13.5" customHeight="1">
      <c r="C2799" s="381"/>
      <c r="D2799" s="381"/>
    </row>
    <row r="2800" spans="3:4" s="380" customFormat="1" ht="13.5" customHeight="1">
      <c r="C2800" s="381"/>
      <c r="D2800" s="381"/>
    </row>
    <row r="2801" spans="3:4" s="380" customFormat="1" ht="13.5" customHeight="1">
      <c r="C2801" s="381"/>
      <c r="D2801" s="381"/>
    </row>
    <row r="2802" spans="3:4" s="380" customFormat="1" ht="13.5" customHeight="1">
      <c r="C2802" s="381"/>
      <c r="D2802" s="381"/>
    </row>
    <row r="2803" spans="3:4" s="380" customFormat="1" ht="13.5" customHeight="1">
      <c r="C2803" s="381"/>
      <c r="D2803" s="381"/>
    </row>
    <row r="2804" spans="3:4" s="380" customFormat="1" ht="13.5" customHeight="1">
      <c r="C2804" s="381"/>
      <c r="D2804" s="381"/>
    </row>
    <row r="2805" spans="3:4" s="380" customFormat="1" ht="13.5" customHeight="1">
      <c r="C2805" s="381"/>
      <c r="D2805" s="381"/>
    </row>
    <row r="2806" spans="3:4" s="380" customFormat="1" ht="13.5" customHeight="1">
      <c r="C2806" s="381"/>
      <c r="D2806" s="381"/>
    </row>
    <row r="2807" spans="3:4" s="380" customFormat="1" ht="13.5" customHeight="1">
      <c r="C2807" s="381"/>
      <c r="D2807" s="381"/>
    </row>
    <row r="2808" spans="3:4" s="380" customFormat="1" ht="13.5" customHeight="1">
      <c r="C2808" s="381"/>
      <c r="D2808" s="381"/>
    </row>
    <row r="2809" spans="3:4" s="380" customFormat="1" ht="13.5" customHeight="1">
      <c r="C2809" s="381"/>
      <c r="D2809" s="381"/>
    </row>
    <row r="2810" spans="3:4" s="380" customFormat="1" ht="13.5" customHeight="1">
      <c r="C2810" s="381"/>
      <c r="D2810" s="381"/>
    </row>
    <row r="2811" spans="3:4" s="380" customFormat="1" ht="13.5" customHeight="1">
      <c r="C2811" s="381"/>
      <c r="D2811" s="381"/>
    </row>
    <row r="2812" spans="3:4" s="380" customFormat="1" ht="13.5" customHeight="1">
      <c r="C2812" s="381"/>
      <c r="D2812" s="381"/>
    </row>
    <row r="2813" spans="3:4" s="380" customFormat="1" ht="13.5" customHeight="1">
      <c r="C2813" s="381"/>
      <c r="D2813" s="381"/>
    </row>
    <row r="2814" spans="3:4" s="380" customFormat="1" ht="13.5" customHeight="1">
      <c r="C2814" s="381"/>
      <c r="D2814" s="381"/>
    </row>
    <row r="2815" spans="3:4" s="380" customFormat="1" ht="13.5" customHeight="1">
      <c r="C2815" s="381"/>
      <c r="D2815" s="381"/>
    </row>
    <row r="2816" spans="3:4" s="380" customFormat="1" ht="13.5" customHeight="1">
      <c r="C2816" s="381"/>
      <c r="D2816" s="381"/>
    </row>
    <row r="2817" spans="3:4" s="380" customFormat="1" ht="13.5" customHeight="1">
      <c r="C2817" s="381"/>
      <c r="D2817" s="381"/>
    </row>
    <row r="2818" spans="3:4" s="380" customFormat="1" ht="13.5" customHeight="1">
      <c r="C2818" s="381"/>
      <c r="D2818" s="381"/>
    </row>
    <row r="2819" spans="3:4" s="380" customFormat="1" ht="13.5" customHeight="1">
      <c r="C2819" s="381"/>
      <c r="D2819" s="381"/>
    </row>
    <row r="2820" spans="3:4" s="380" customFormat="1" ht="13.5" customHeight="1">
      <c r="C2820" s="381"/>
      <c r="D2820" s="381"/>
    </row>
    <row r="2821" spans="3:4" s="380" customFormat="1" ht="13.5" customHeight="1">
      <c r="C2821" s="381"/>
      <c r="D2821" s="381"/>
    </row>
    <row r="2822" spans="3:4" s="380" customFormat="1" ht="13.5" customHeight="1">
      <c r="C2822" s="381"/>
      <c r="D2822" s="381"/>
    </row>
    <row r="2823" spans="3:4" s="380" customFormat="1" ht="13.5" customHeight="1">
      <c r="C2823" s="381"/>
      <c r="D2823" s="381"/>
    </row>
    <row r="2824" spans="3:4" s="380" customFormat="1" ht="13.5" customHeight="1">
      <c r="C2824" s="381"/>
      <c r="D2824" s="381"/>
    </row>
    <row r="2825" spans="3:4" s="380" customFormat="1" ht="13.5" customHeight="1">
      <c r="C2825" s="381"/>
      <c r="D2825" s="381"/>
    </row>
    <row r="2826" spans="3:4" s="380" customFormat="1" ht="13.5" customHeight="1">
      <c r="C2826" s="381"/>
      <c r="D2826" s="381"/>
    </row>
    <row r="2827" spans="3:4" s="380" customFormat="1" ht="13.5" customHeight="1">
      <c r="C2827" s="381"/>
      <c r="D2827" s="381"/>
    </row>
    <row r="2828" spans="3:4" s="380" customFormat="1" ht="13.5" customHeight="1">
      <c r="C2828" s="381"/>
      <c r="D2828" s="381"/>
    </row>
    <row r="2829" spans="3:4" s="380" customFormat="1" ht="13.5" customHeight="1">
      <c r="C2829" s="381"/>
      <c r="D2829" s="381"/>
    </row>
    <row r="2830" spans="3:4" s="380" customFormat="1" ht="13.5" customHeight="1">
      <c r="C2830" s="381"/>
      <c r="D2830" s="381"/>
    </row>
    <row r="2831" spans="3:4" s="380" customFormat="1" ht="13.5" customHeight="1">
      <c r="C2831" s="381"/>
      <c r="D2831" s="381"/>
    </row>
    <row r="2832" spans="3:4" s="380" customFormat="1" ht="13.5" customHeight="1">
      <c r="C2832" s="381"/>
      <c r="D2832" s="381"/>
    </row>
    <row r="2833" spans="3:4" s="380" customFormat="1" ht="13.5" customHeight="1">
      <c r="C2833" s="381"/>
      <c r="D2833" s="381"/>
    </row>
    <row r="2834" spans="3:4" s="380" customFormat="1" ht="13.5" customHeight="1">
      <c r="C2834" s="381"/>
      <c r="D2834" s="381"/>
    </row>
    <row r="2835" spans="3:4" s="380" customFormat="1" ht="13.5" customHeight="1">
      <c r="C2835" s="381"/>
      <c r="D2835" s="381"/>
    </row>
    <row r="2836" spans="3:4" s="380" customFormat="1" ht="13.5" customHeight="1">
      <c r="C2836" s="381"/>
      <c r="D2836" s="381"/>
    </row>
    <row r="2837" spans="3:4" s="380" customFormat="1" ht="13.5" customHeight="1">
      <c r="C2837" s="381"/>
      <c r="D2837" s="381"/>
    </row>
    <row r="2838" spans="3:4" s="380" customFormat="1" ht="13.5" customHeight="1">
      <c r="C2838" s="381"/>
      <c r="D2838" s="381"/>
    </row>
    <row r="2839" spans="3:4" s="380" customFormat="1" ht="13.5" customHeight="1">
      <c r="C2839" s="381"/>
      <c r="D2839" s="381"/>
    </row>
    <row r="2840" spans="3:4" s="380" customFormat="1" ht="13.5" customHeight="1">
      <c r="C2840" s="381"/>
      <c r="D2840" s="381"/>
    </row>
    <row r="2841" spans="3:4" s="380" customFormat="1" ht="13.5" customHeight="1">
      <c r="C2841" s="381"/>
      <c r="D2841" s="381"/>
    </row>
    <row r="2842" spans="3:4" s="380" customFormat="1" ht="13.5" customHeight="1">
      <c r="C2842" s="381"/>
      <c r="D2842" s="381"/>
    </row>
    <row r="2843" spans="3:4" s="380" customFormat="1" ht="13.5" customHeight="1">
      <c r="C2843" s="381"/>
      <c r="D2843" s="381"/>
    </row>
    <row r="2844" spans="3:4" s="380" customFormat="1" ht="13.5" customHeight="1">
      <c r="C2844" s="381"/>
      <c r="D2844" s="381"/>
    </row>
    <row r="2845" spans="3:4" s="380" customFormat="1" ht="13.5" customHeight="1">
      <c r="C2845" s="381"/>
      <c r="D2845" s="381"/>
    </row>
    <row r="2846" spans="3:4" s="380" customFormat="1" ht="13.5" customHeight="1">
      <c r="C2846" s="381"/>
      <c r="D2846" s="381"/>
    </row>
    <row r="2847" spans="3:4" s="380" customFormat="1" ht="13.5" customHeight="1">
      <c r="C2847" s="381"/>
      <c r="D2847" s="381"/>
    </row>
    <row r="2848" spans="3:4" s="380" customFormat="1" ht="13.5" customHeight="1">
      <c r="C2848" s="381"/>
      <c r="D2848" s="381"/>
    </row>
    <row r="2849" spans="3:4" s="380" customFormat="1" ht="13.5" customHeight="1">
      <c r="C2849" s="381"/>
      <c r="D2849" s="381"/>
    </row>
    <row r="2850" spans="3:4" s="380" customFormat="1" ht="13.5" customHeight="1">
      <c r="C2850" s="381"/>
      <c r="D2850" s="381"/>
    </row>
    <row r="2851" spans="3:4" s="380" customFormat="1" ht="13.5" customHeight="1">
      <c r="C2851" s="381"/>
      <c r="D2851" s="381"/>
    </row>
    <row r="2852" spans="3:4" s="380" customFormat="1" ht="13.5" customHeight="1">
      <c r="C2852" s="381"/>
      <c r="D2852" s="381"/>
    </row>
    <row r="2853" spans="3:4" s="380" customFormat="1" ht="13.5" customHeight="1">
      <c r="C2853" s="381"/>
      <c r="D2853" s="381"/>
    </row>
    <row r="2854" spans="3:4" s="380" customFormat="1" ht="13.5" customHeight="1">
      <c r="C2854" s="381"/>
      <c r="D2854" s="381"/>
    </row>
    <row r="2855" spans="3:4" s="380" customFormat="1" ht="13.5" customHeight="1">
      <c r="C2855" s="381"/>
      <c r="D2855" s="381"/>
    </row>
    <row r="2856" spans="3:4" s="380" customFormat="1" ht="13.5" customHeight="1">
      <c r="C2856" s="381"/>
      <c r="D2856" s="381"/>
    </row>
    <row r="2857" spans="3:4" s="380" customFormat="1" ht="13.5" customHeight="1">
      <c r="C2857" s="381"/>
      <c r="D2857" s="381"/>
    </row>
    <row r="2858" spans="3:4" s="380" customFormat="1" ht="13.5" customHeight="1">
      <c r="C2858" s="381"/>
      <c r="D2858" s="381"/>
    </row>
    <row r="2859" spans="3:4" s="380" customFormat="1" ht="13.5" customHeight="1">
      <c r="C2859" s="381"/>
      <c r="D2859" s="381"/>
    </row>
    <row r="2860" spans="3:4" s="380" customFormat="1" ht="13.5" customHeight="1">
      <c r="C2860" s="381"/>
      <c r="D2860" s="381"/>
    </row>
    <row r="2861" spans="3:4" s="380" customFormat="1" ht="13.5" customHeight="1">
      <c r="C2861" s="381"/>
      <c r="D2861" s="381"/>
    </row>
    <row r="2862" spans="3:4" s="380" customFormat="1" ht="13.5" customHeight="1">
      <c r="C2862" s="381"/>
      <c r="D2862" s="381"/>
    </row>
    <row r="2863" spans="3:4" s="380" customFormat="1" ht="13.5" customHeight="1">
      <c r="C2863" s="381"/>
      <c r="D2863" s="381"/>
    </row>
    <row r="2864" spans="3:4" s="380" customFormat="1" ht="13.5" customHeight="1">
      <c r="C2864" s="381"/>
      <c r="D2864" s="381"/>
    </row>
    <row r="2865" spans="3:4" s="380" customFormat="1" ht="13.5" customHeight="1">
      <c r="C2865" s="381"/>
      <c r="D2865" s="381"/>
    </row>
    <row r="2866" spans="3:4" s="380" customFormat="1" ht="13.5" customHeight="1">
      <c r="C2866" s="381"/>
      <c r="D2866" s="381"/>
    </row>
    <row r="2867" spans="3:4" s="380" customFormat="1" ht="13.5" customHeight="1">
      <c r="C2867" s="381"/>
      <c r="D2867" s="381"/>
    </row>
    <row r="2868" spans="3:4" s="380" customFormat="1" ht="13.5" customHeight="1">
      <c r="C2868" s="381"/>
      <c r="D2868" s="381"/>
    </row>
    <row r="2869" spans="3:4" s="380" customFormat="1" ht="13.5" customHeight="1">
      <c r="C2869" s="381"/>
      <c r="D2869" s="381"/>
    </row>
    <row r="2870" spans="3:4" s="380" customFormat="1" ht="13.5" customHeight="1">
      <c r="C2870" s="381"/>
      <c r="D2870" s="381"/>
    </row>
    <row r="2871" spans="3:4" s="380" customFormat="1" ht="13.5" customHeight="1">
      <c r="C2871" s="381"/>
      <c r="D2871" s="381"/>
    </row>
    <row r="2872" spans="3:4" s="380" customFormat="1" ht="13.5" customHeight="1">
      <c r="C2872" s="381"/>
      <c r="D2872" s="381"/>
    </row>
    <row r="2873" spans="3:4" s="380" customFormat="1" ht="13.5" customHeight="1">
      <c r="C2873" s="381"/>
      <c r="D2873" s="381"/>
    </row>
    <row r="2874" spans="3:4" s="380" customFormat="1" ht="13.5" customHeight="1">
      <c r="C2874" s="381"/>
      <c r="D2874" s="381"/>
    </row>
    <row r="2875" spans="3:4" s="380" customFormat="1" ht="13.5" customHeight="1">
      <c r="C2875" s="381"/>
      <c r="D2875" s="381"/>
    </row>
    <row r="2876" spans="3:4" s="380" customFormat="1" ht="13.5" customHeight="1">
      <c r="C2876" s="381"/>
      <c r="D2876" s="381"/>
    </row>
    <row r="2877" spans="3:4" s="380" customFormat="1" ht="13.5" customHeight="1">
      <c r="C2877" s="381"/>
      <c r="D2877" s="381"/>
    </row>
    <row r="2878" spans="3:4" s="380" customFormat="1" ht="13.5" customHeight="1">
      <c r="C2878" s="381"/>
      <c r="D2878" s="381"/>
    </row>
    <row r="2879" spans="3:4" s="380" customFormat="1" ht="13.5" customHeight="1">
      <c r="C2879" s="381"/>
      <c r="D2879" s="381"/>
    </row>
    <row r="2880" spans="3:4" s="380" customFormat="1" ht="13.5" customHeight="1">
      <c r="C2880" s="381"/>
      <c r="D2880" s="381"/>
    </row>
    <row r="2881" spans="3:4" s="380" customFormat="1" ht="13.5" customHeight="1">
      <c r="C2881" s="381"/>
      <c r="D2881" s="381"/>
    </row>
    <row r="2882" spans="3:4" s="380" customFormat="1" ht="13.5" customHeight="1">
      <c r="C2882" s="381"/>
      <c r="D2882" s="381"/>
    </row>
    <row r="2883" spans="3:4" s="380" customFormat="1" ht="13.5" customHeight="1">
      <c r="C2883" s="381"/>
      <c r="D2883" s="381"/>
    </row>
    <row r="2884" spans="3:4" s="380" customFormat="1" ht="13.5" customHeight="1">
      <c r="C2884" s="381"/>
      <c r="D2884" s="381"/>
    </row>
    <row r="2885" spans="3:4" s="380" customFormat="1" ht="13.5" customHeight="1">
      <c r="C2885" s="381"/>
      <c r="D2885" s="381"/>
    </row>
    <row r="2886" spans="3:4" s="380" customFormat="1" ht="13.5" customHeight="1">
      <c r="C2886" s="381"/>
      <c r="D2886" s="381"/>
    </row>
    <row r="2887" spans="3:4" s="380" customFormat="1" ht="13.5" customHeight="1">
      <c r="C2887" s="381"/>
      <c r="D2887" s="381"/>
    </row>
    <row r="2888" spans="3:4" s="380" customFormat="1" ht="13.5" customHeight="1">
      <c r="C2888" s="381"/>
      <c r="D2888" s="381"/>
    </row>
    <row r="2889" spans="3:4" s="380" customFormat="1" ht="13.5" customHeight="1">
      <c r="C2889" s="381"/>
      <c r="D2889" s="381"/>
    </row>
    <row r="2890" spans="3:4" s="380" customFormat="1" ht="13.5" customHeight="1">
      <c r="C2890" s="381"/>
      <c r="D2890" s="381"/>
    </row>
    <row r="2891" spans="3:4" s="380" customFormat="1" ht="13.5" customHeight="1">
      <c r="C2891" s="381"/>
      <c r="D2891" s="381"/>
    </row>
    <row r="2892" spans="3:4" s="380" customFormat="1" ht="13.5" customHeight="1">
      <c r="C2892" s="381"/>
      <c r="D2892" s="381"/>
    </row>
    <row r="2893" spans="3:4" s="380" customFormat="1" ht="13.5" customHeight="1">
      <c r="C2893" s="381"/>
      <c r="D2893" s="381"/>
    </row>
    <row r="2894" spans="3:4" s="380" customFormat="1" ht="13.5" customHeight="1">
      <c r="C2894" s="381"/>
      <c r="D2894" s="381"/>
    </row>
    <row r="2895" spans="3:4" s="380" customFormat="1" ht="13.5" customHeight="1">
      <c r="C2895" s="381"/>
      <c r="D2895" s="381"/>
    </row>
    <row r="2896" spans="3:4" s="380" customFormat="1" ht="13.5" customHeight="1">
      <c r="C2896" s="381"/>
      <c r="D2896" s="381"/>
    </row>
    <row r="2897" spans="3:4" s="380" customFormat="1" ht="13.5" customHeight="1">
      <c r="C2897" s="381"/>
      <c r="D2897" s="381"/>
    </row>
    <row r="2898" spans="3:4" s="380" customFormat="1" ht="13.5" customHeight="1">
      <c r="C2898" s="381"/>
      <c r="D2898" s="381"/>
    </row>
    <row r="2899" spans="3:4" s="380" customFormat="1" ht="13.5" customHeight="1">
      <c r="C2899" s="381"/>
      <c r="D2899" s="381"/>
    </row>
    <row r="2900" spans="3:4" s="380" customFormat="1" ht="13.5" customHeight="1">
      <c r="C2900" s="381"/>
      <c r="D2900" s="381"/>
    </row>
    <row r="2901" spans="3:4" s="380" customFormat="1" ht="13.5" customHeight="1">
      <c r="C2901" s="381"/>
      <c r="D2901" s="381"/>
    </row>
    <row r="2902" spans="3:4" s="380" customFormat="1" ht="13.5" customHeight="1">
      <c r="C2902" s="381"/>
      <c r="D2902" s="381"/>
    </row>
    <row r="2903" spans="3:4" s="380" customFormat="1" ht="13.5" customHeight="1">
      <c r="C2903" s="381"/>
      <c r="D2903" s="381"/>
    </row>
    <row r="2904" spans="3:4" s="380" customFormat="1" ht="13.5" customHeight="1">
      <c r="C2904" s="381"/>
      <c r="D2904" s="381"/>
    </row>
    <row r="2905" spans="3:4" s="380" customFormat="1" ht="13.5" customHeight="1">
      <c r="C2905" s="381"/>
      <c r="D2905" s="381"/>
    </row>
    <row r="2906" spans="3:4" s="380" customFormat="1" ht="13.5" customHeight="1">
      <c r="C2906" s="381"/>
      <c r="D2906" s="381"/>
    </row>
    <row r="2907" spans="3:4" s="380" customFormat="1" ht="13.5" customHeight="1">
      <c r="C2907" s="381"/>
      <c r="D2907" s="381"/>
    </row>
    <row r="2908" spans="3:4" s="380" customFormat="1" ht="13.5" customHeight="1">
      <c r="C2908" s="381"/>
      <c r="D2908" s="381"/>
    </row>
    <row r="2909" spans="3:4" s="380" customFormat="1" ht="13.5" customHeight="1">
      <c r="C2909" s="381"/>
      <c r="D2909" s="381"/>
    </row>
    <row r="2910" spans="3:4" s="380" customFormat="1" ht="13.5" customHeight="1">
      <c r="C2910" s="381"/>
      <c r="D2910" s="381"/>
    </row>
    <row r="2911" spans="3:4" s="380" customFormat="1" ht="13.5" customHeight="1">
      <c r="C2911" s="381"/>
      <c r="D2911" s="381"/>
    </row>
    <row r="2912" spans="3:4" s="380" customFormat="1" ht="13.5" customHeight="1">
      <c r="C2912" s="381"/>
      <c r="D2912" s="381"/>
    </row>
    <row r="2913" spans="3:4" s="380" customFormat="1" ht="13.5" customHeight="1">
      <c r="C2913" s="381"/>
      <c r="D2913" s="381"/>
    </row>
    <row r="2914" spans="3:4" s="380" customFormat="1" ht="13.5" customHeight="1">
      <c r="C2914" s="381"/>
      <c r="D2914" s="381"/>
    </row>
    <row r="2915" spans="3:4" s="380" customFormat="1" ht="13.5" customHeight="1">
      <c r="C2915" s="381"/>
      <c r="D2915" s="381"/>
    </row>
    <row r="2916" spans="3:4" s="380" customFormat="1" ht="13.5" customHeight="1">
      <c r="C2916" s="381"/>
      <c r="D2916" s="381"/>
    </row>
    <row r="2917" spans="3:4" s="380" customFormat="1" ht="13.5" customHeight="1">
      <c r="C2917" s="381"/>
      <c r="D2917" s="381"/>
    </row>
    <row r="2918" spans="3:4" s="380" customFormat="1" ht="13.5" customHeight="1">
      <c r="C2918" s="381"/>
      <c r="D2918" s="381"/>
    </row>
    <row r="2919" spans="3:4" s="380" customFormat="1" ht="13.5" customHeight="1">
      <c r="C2919" s="381"/>
      <c r="D2919" s="381"/>
    </row>
    <row r="2920" spans="3:4" s="380" customFormat="1" ht="13.5" customHeight="1">
      <c r="C2920" s="381"/>
      <c r="D2920" s="381"/>
    </row>
    <row r="2921" spans="3:4" s="380" customFormat="1" ht="13.5" customHeight="1">
      <c r="C2921" s="381"/>
      <c r="D2921" s="381"/>
    </row>
    <row r="2922" spans="3:4" s="380" customFormat="1" ht="13.5" customHeight="1">
      <c r="C2922" s="381"/>
      <c r="D2922" s="381"/>
    </row>
    <row r="2923" spans="3:4" s="380" customFormat="1" ht="13.5" customHeight="1">
      <c r="C2923" s="381"/>
      <c r="D2923" s="381"/>
    </row>
    <row r="2924" spans="3:4" s="380" customFormat="1" ht="13.5" customHeight="1">
      <c r="C2924" s="381"/>
      <c r="D2924" s="381"/>
    </row>
    <row r="2925" spans="3:4" s="380" customFormat="1" ht="13.5" customHeight="1">
      <c r="C2925" s="381"/>
      <c r="D2925" s="381"/>
    </row>
    <row r="2926" spans="3:4" s="380" customFormat="1" ht="13.5" customHeight="1">
      <c r="C2926" s="381"/>
      <c r="D2926" s="381"/>
    </row>
    <row r="2927" spans="3:4" s="380" customFormat="1" ht="13.5" customHeight="1">
      <c r="C2927" s="381"/>
      <c r="D2927" s="381"/>
    </row>
    <row r="2928" spans="3:4" s="380" customFormat="1" ht="13.5" customHeight="1">
      <c r="C2928" s="381"/>
      <c r="D2928" s="381"/>
    </row>
    <row r="2929" spans="3:4" s="380" customFormat="1" ht="13.5" customHeight="1">
      <c r="C2929" s="381"/>
      <c r="D2929" s="381"/>
    </row>
    <row r="2930" spans="3:4" s="380" customFormat="1" ht="13.5" customHeight="1">
      <c r="C2930" s="381"/>
      <c r="D2930" s="381"/>
    </row>
    <row r="2931" spans="3:4" s="380" customFormat="1" ht="13.5" customHeight="1">
      <c r="C2931" s="381"/>
      <c r="D2931" s="381"/>
    </row>
    <row r="2932" spans="3:4" s="380" customFormat="1" ht="13.5" customHeight="1">
      <c r="C2932" s="381"/>
      <c r="D2932" s="381"/>
    </row>
    <row r="2933" spans="3:4" s="380" customFormat="1" ht="13.5" customHeight="1">
      <c r="C2933" s="381"/>
      <c r="D2933" s="381"/>
    </row>
    <row r="2934" spans="3:4" s="380" customFormat="1" ht="13.5" customHeight="1">
      <c r="C2934" s="381"/>
      <c r="D2934" s="381"/>
    </row>
    <row r="2935" spans="3:4" s="380" customFormat="1" ht="13.5" customHeight="1">
      <c r="C2935" s="381"/>
      <c r="D2935" s="381"/>
    </row>
    <row r="2936" spans="3:4" s="380" customFormat="1" ht="13.5" customHeight="1">
      <c r="C2936" s="381"/>
      <c r="D2936" s="381"/>
    </row>
    <row r="2937" spans="3:4" s="380" customFormat="1" ht="13.5" customHeight="1">
      <c r="C2937" s="381"/>
      <c r="D2937" s="381"/>
    </row>
    <row r="2938" spans="3:4" s="380" customFormat="1" ht="13.5" customHeight="1">
      <c r="C2938" s="381"/>
      <c r="D2938" s="381"/>
    </row>
    <row r="2939" spans="3:4" s="380" customFormat="1" ht="13.5" customHeight="1">
      <c r="C2939" s="381"/>
      <c r="D2939" s="381"/>
    </row>
    <row r="2940" spans="3:4" s="380" customFormat="1" ht="13.5" customHeight="1">
      <c r="C2940" s="381"/>
      <c r="D2940" s="381"/>
    </row>
    <row r="2941" spans="3:4" s="380" customFormat="1" ht="13.5" customHeight="1">
      <c r="C2941" s="381"/>
      <c r="D2941" s="381"/>
    </row>
    <row r="2942" spans="3:4" s="380" customFormat="1" ht="13.5" customHeight="1">
      <c r="C2942" s="381"/>
      <c r="D2942" s="381"/>
    </row>
    <row r="2943" spans="3:4" s="380" customFormat="1" ht="13.5" customHeight="1">
      <c r="C2943" s="381"/>
      <c r="D2943" s="381"/>
    </row>
    <row r="2944" spans="3:4" s="380" customFormat="1" ht="13.5" customHeight="1">
      <c r="C2944" s="381"/>
      <c r="D2944" s="381"/>
    </row>
    <row r="2945" spans="3:4" s="380" customFormat="1" ht="13.5" customHeight="1">
      <c r="C2945" s="381"/>
      <c r="D2945" s="381"/>
    </row>
    <row r="2946" spans="3:4" s="380" customFormat="1" ht="13.5" customHeight="1">
      <c r="C2946" s="381"/>
      <c r="D2946" s="381"/>
    </row>
    <row r="2947" spans="3:4" s="380" customFormat="1" ht="13.5" customHeight="1">
      <c r="C2947" s="381"/>
      <c r="D2947" s="381"/>
    </row>
    <row r="2948" spans="3:4" s="380" customFormat="1" ht="13.5" customHeight="1">
      <c r="C2948" s="381"/>
      <c r="D2948" s="381"/>
    </row>
    <row r="2949" spans="3:4" s="380" customFormat="1" ht="13.5" customHeight="1">
      <c r="C2949" s="381"/>
      <c r="D2949" s="381"/>
    </row>
    <row r="2950" spans="3:4" s="380" customFormat="1" ht="13.5" customHeight="1">
      <c r="C2950" s="381"/>
      <c r="D2950" s="381"/>
    </row>
    <row r="2951" spans="3:4" s="380" customFormat="1" ht="13.5" customHeight="1">
      <c r="C2951" s="381"/>
      <c r="D2951" s="381"/>
    </row>
    <row r="2952" spans="3:4" s="380" customFormat="1" ht="13.5" customHeight="1">
      <c r="C2952" s="381"/>
      <c r="D2952" s="381"/>
    </row>
    <row r="2953" spans="3:4" s="380" customFormat="1" ht="13.5" customHeight="1">
      <c r="C2953" s="381"/>
      <c r="D2953" s="381"/>
    </row>
    <row r="2954" spans="3:4" s="380" customFormat="1" ht="13.5" customHeight="1">
      <c r="C2954" s="381"/>
      <c r="D2954" s="381"/>
    </row>
    <row r="2955" spans="3:4" s="380" customFormat="1" ht="13.5" customHeight="1">
      <c r="C2955" s="381"/>
      <c r="D2955" s="381"/>
    </row>
    <row r="2956" spans="3:4" s="380" customFormat="1" ht="13.5" customHeight="1">
      <c r="C2956" s="381"/>
      <c r="D2956" s="381"/>
    </row>
    <row r="2957" spans="3:4" s="380" customFormat="1" ht="13.5" customHeight="1">
      <c r="C2957" s="381"/>
      <c r="D2957" s="381"/>
    </row>
    <row r="2958" spans="3:4" s="380" customFormat="1" ht="13.5" customHeight="1">
      <c r="C2958" s="381"/>
      <c r="D2958" s="381"/>
    </row>
    <row r="2959" spans="3:4" s="380" customFormat="1" ht="13.5" customHeight="1">
      <c r="C2959" s="381"/>
      <c r="D2959" s="381"/>
    </row>
    <row r="2960" spans="3:4" s="380" customFormat="1" ht="13.5" customHeight="1">
      <c r="C2960" s="381"/>
      <c r="D2960" s="381"/>
    </row>
    <row r="2961" spans="3:4" s="380" customFormat="1" ht="13.5" customHeight="1">
      <c r="C2961" s="381"/>
      <c r="D2961" s="381"/>
    </row>
    <row r="2962" spans="3:4" s="380" customFormat="1" ht="13.5" customHeight="1">
      <c r="C2962" s="381"/>
      <c r="D2962" s="381"/>
    </row>
    <row r="2963" spans="3:4" s="380" customFormat="1" ht="13.5" customHeight="1">
      <c r="C2963" s="381"/>
      <c r="D2963" s="381"/>
    </row>
    <row r="2964" spans="3:4" s="380" customFormat="1" ht="13.5" customHeight="1">
      <c r="C2964" s="381"/>
      <c r="D2964" s="381"/>
    </row>
    <row r="2965" spans="3:4" s="380" customFormat="1" ht="13.5" customHeight="1">
      <c r="C2965" s="381"/>
      <c r="D2965" s="381"/>
    </row>
    <row r="2966" spans="3:4" s="380" customFormat="1" ht="13.5" customHeight="1">
      <c r="C2966" s="381"/>
      <c r="D2966" s="381"/>
    </row>
    <row r="2967" spans="3:4" s="380" customFormat="1" ht="13.5" customHeight="1">
      <c r="C2967" s="381"/>
      <c r="D2967" s="381"/>
    </row>
    <row r="2968" spans="3:4" s="380" customFormat="1" ht="13.5" customHeight="1">
      <c r="C2968" s="381"/>
      <c r="D2968" s="381"/>
    </row>
    <row r="2969" spans="3:4" s="380" customFormat="1" ht="13.5" customHeight="1">
      <c r="C2969" s="381"/>
      <c r="D2969" s="381"/>
    </row>
    <row r="2970" spans="3:4" s="380" customFormat="1" ht="13.5" customHeight="1">
      <c r="C2970" s="381"/>
      <c r="D2970" s="381"/>
    </row>
    <row r="2971" spans="3:4" s="380" customFormat="1" ht="13.5" customHeight="1">
      <c r="C2971" s="381"/>
      <c r="D2971" s="381"/>
    </row>
    <row r="2972" spans="3:4" s="380" customFormat="1" ht="13.5" customHeight="1">
      <c r="C2972" s="381"/>
      <c r="D2972" s="381"/>
    </row>
    <row r="2973" spans="3:4" s="380" customFormat="1" ht="13.5" customHeight="1">
      <c r="C2973" s="381"/>
      <c r="D2973" s="381"/>
    </row>
    <row r="2974" spans="3:4" s="380" customFormat="1" ht="13.5" customHeight="1">
      <c r="C2974" s="381"/>
      <c r="D2974" s="381"/>
    </row>
    <row r="2975" spans="3:4" s="380" customFormat="1" ht="13.5" customHeight="1">
      <c r="C2975" s="381"/>
      <c r="D2975" s="381"/>
    </row>
    <row r="2976" spans="3:4" s="380" customFormat="1" ht="13.5" customHeight="1">
      <c r="C2976" s="381"/>
      <c r="D2976" s="381"/>
    </row>
    <row r="2977" spans="3:4" s="380" customFormat="1" ht="13.5" customHeight="1">
      <c r="C2977" s="381"/>
      <c r="D2977" s="381"/>
    </row>
    <row r="2978" spans="3:4" s="380" customFormat="1" ht="13.5" customHeight="1">
      <c r="C2978" s="381"/>
      <c r="D2978" s="381"/>
    </row>
    <row r="2979" spans="3:4" s="380" customFormat="1" ht="13.5" customHeight="1">
      <c r="C2979" s="381"/>
      <c r="D2979" s="381"/>
    </row>
    <row r="2980" spans="3:4" s="380" customFormat="1" ht="13.5" customHeight="1">
      <c r="C2980" s="381"/>
      <c r="D2980" s="381"/>
    </row>
    <row r="2981" spans="3:4" s="380" customFormat="1" ht="13.5" customHeight="1">
      <c r="C2981" s="381"/>
      <c r="D2981" s="381"/>
    </row>
    <row r="2982" spans="3:4" s="380" customFormat="1" ht="13.5" customHeight="1">
      <c r="C2982" s="381"/>
      <c r="D2982" s="381"/>
    </row>
    <row r="2983" spans="3:4" s="380" customFormat="1" ht="13.5" customHeight="1">
      <c r="C2983" s="381"/>
      <c r="D2983" s="381"/>
    </row>
    <row r="2984" spans="3:4" s="380" customFormat="1" ht="13.5" customHeight="1">
      <c r="C2984" s="381"/>
      <c r="D2984" s="381"/>
    </row>
    <row r="2985" spans="3:4" s="380" customFormat="1" ht="13.5" customHeight="1">
      <c r="C2985" s="381"/>
      <c r="D2985" s="381"/>
    </row>
    <row r="2986" spans="3:4" s="380" customFormat="1" ht="13.5" customHeight="1">
      <c r="C2986" s="381"/>
      <c r="D2986" s="381"/>
    </row>
    <row r="2987" spans="3:4" s="380" customFormat="1" ht="13.5" customHeight="1">
      <c r="C2987" s="381"/>
      <c r="D2987" s="381"/>
    </row>
    <row r="2988" spans="3:4" s="380" customFormat="1" ht="13.5" customHeight="1">
      <c r="C2988" s="381"/>
      <c r="D2988" s="381"/>
    </row>
    <row r="2989" spans="3:4" s="380" customFormat="1" ht="13.5" customHeight="1">
      <c r="C2989" s="381"/>
      <c r="D2989" s="381"/>
    </row>
    <row r="2990" spans="3:4" s="380" customFormat="1" ht="13.5" customHeight="1">
      <c r="C2990" s="381"/>
      <c r="D2990" s="381"/>
    </row>
    <row r="2991" spans="3:4" s="380" customFormat="1" ht="13.5" customHeight="1">
      <c r="C2991" s="381"/>
      <c r="D2991" s="381"/>
    </row>
    <row r="2992" spans="3:4" s="380" customFormat="1" ht="13.5" customHeight="1">
      <c r="C2992" s="381"/>
      <c r="D2992" s="381"/>
    </row>
    <row r="2993" spans="3:4" s="380" customFormat="1" ht="13.5" customHeight="1">
      <c r="C2993" s="381"/>
      <c r="D2993" s="381"/>
    </row>
    <row r="2994" spans="3:4" s="380" customFormat="1" ht="13.5" customHeight="1">
      <c r="C2994" s="381"/>
      <c r="D2994" s="381"/>
    </row>
    <row r="2995" spans="3:4" s="380" customFormat="1" ht="13.5" customHeight="1">
      <c r="C2995" s="381"/>
      <c r="D2995" s="381"/>
    </row>
    <row r="2996" spans="3:4" s="380" customFormat="1" ht="13.5" customHeight="1">
      <c r="C2996" s="381"/>
      <c r="D2996" s="381"/>
    </row>
    <row r="2997" spans="3:4" s="380" customFormat="1" ht="13.5" customHeight="1">
      <c r="C2997" s="381"/>
      <c r="D2997" s="381"/>
    </row>
    <row r="2998" spans="3:4" s="380" customFormat="1" ht="13.5" customHeight="1">
      <c r="C2998" s="381"/>
      <c r="D2998" s="381"/>
    </row>
    <row r="2999" spans="3:4" s="380" customFormat="1" ht="13.5" customHeight="1">
      <c r="C2999" s="381"/>
      <c r="D2999" s="381"/>
    </row>
    <row r="3000" spans="3:4" s="380" customFormat="1" ht="13.5" customHeight="1">
      <c r="C3000" s="381"/>
      <c r="D3000" s="381"/>
    </row>
    <row r="3001" spans="3:4" s="380" customFormat="1" ht="13.5" customHeight="1">
      <c r="C3001" s="381"/>
      <c r="D3001" s="381"/>
    </row>
    <row r="3002" spans="3:4" s="380" customFormat="1" ht="13.5" customHeight="1">
      <c r="C3002" s="381"/>
      <c r="D3002" s="381"/>
    </row>
    <row r="3003" spans="3:4" s="380" customFormat="1" ht="13.5" customHeight="1">
      <c r="C3003" s="381"/>
      <c r="D3003" s="381"/>
    </row>
    <row r="3004" spans="3:4" s="380" customFormat="1" ht="13.5" customHeight="1">
      <c r="C3004" s="381"/>
      <c r="D3004" s="381"/>
    </row>
    <row r="3005" spans="3:4" s="380" customFormat="1" ht="13.5" customHeight="1">
      <c r="C3005" s="381"/>
      <c r="D3005" s="381"/>
    </row>
    <row r="3006" spans="3:4" s="380" customFormat="1" ht="13.5" customHeight="1">
      <c r="C3006" s="381"/>
      <c r="D3006" s="381"/>
    </row>
    <row r="3007" spans="3:4" s="380" customFormat="1" ht="13.5" customHeight="1">
      <c r="C3007" s="381"/>
      <c r="D3007" s="381"/>
    </row>
    <row r="3008" spans="3:4" s="380" customFormat="1" ht="13.5" customHeight="1">
      <c r="C3008" s="381"/>
      <c r="D3008" s="381"/>
    </row>
    <row r="3009" spans="3:4" s="380" customFormat="1" ht="13.5" customHeight="1">
      <c r="C3009" s="381"/>
      <c r="D3009" s="381"/>
    </row>
    <row r="3010" spans="3:4" s="380" customFormat="1" ht="13.5" customHeight="1">
      <c r="C3010" s="381"/>
      <c r="D3010" s="381"/>
    </row>
    <row r="3011" spans="3:4" s="380" customFormat="1" ht="13.5" customHeight="1">
      <c r="C3011" s="381"/>
      <c r="D3011" s="381"/>
    </row>
    <row r="3012" spans="3:4" s="380" customFormat="1" ht="13.5" customHeight="1">
      <c r="C3012" s="381"/>
      <c r="D3012" s="381"/>
    </row>
    <row r="3013" spans="3:4" s="380" customFormat="1" ht="13.5" customHeight="1">
      <c r="C3013" s="381"/>
      <c r="D3013" s="381"/>
    </row>
    <row r="3014" spans="3:4" s="380" customFormat="1" ht="13.5" customHeight="1">
      <c r="C3014" s="381"/>
      <c r="D3014" s="381"/>
    </row>
    <row r="3015" spans="3:4" s="380" customFormat="1" ht="13.5" customHeight="1">
      <c r="C3015" s="381"/>
      <c r="D3015" s="381"/>
    </row>
    <row r="3016" spans="3:4" s="380" customFormat="1" ht="13.5" customHeight="1">
      <c r="C3016" s="381"/>
      <c r="D3016" s="381"/>
    </row>
    <row r="3017" spans="3:4" s="380" customFormat="1" ht="13.5" customHeight="1">
      <c r="C3017" s="381"/>
      <c r="D3017" s="381"/>
    </row>
    <row r="3018" spans="3:4" s="380" customFormat="1" ht="13.5" customHeight="1">
      <c r="C3018" s="381"/>
      <c r="D3018" s="381"/>
    </row>
    <row r="3019" spans="3:4" s="380" customFormat="1" ht="13.5" customHeight="1">
      <c r="C3019" s="381"/>
      <c r="D3019" s="381"/>
    </row>
    <row r="3020" spans="3:4" s="380" customFormat="1" ht="13.5" customHeight="1">
      <c r="C3020" s="381"/>
      <c r="D3020" s="381"/>
    </row>
    <row r="3021" spans="3:4" s="380" customFormat="1" ht="13.5" customHeight="1">
      <c r="C3021" s="381"/>
      <c r="D3021" s="381"/>
    </row>
    <row r="3022" spans="3:4" s="380" customFormat="1" ht="13.5" customHeight="1">
      <c r="C3022" s="381"/>
      <c r="D3022" s="381"/>
    </row>
    <row r="3023" spans="3:4" s="380" customFormat="1" ht="13.5" customHeight="1">
      <c r="C3023" s="381"/>
      <c r="D3023" s="381"/>
    </row>
    <row r="3024" spans="3:4" s="380" customFormat="1" ht="13.5" customHeight="1">
      <c r="C3024" s="381"/>
      <c r="D3024" s="381"/>
    </row>
    <row r="3025" spans="3:4" s="380" customFormat="1" ht="13.5" customHeight="1">
      <c r="C3025" s="381"/>
      <c r="D3025" s="381"/>
    </row>
    <row r="3026" spans="3:4" s="380" customFormat="1" ht="13.5" customHeight="1">
      <c r="C3026" s="381"/>
      <c r="D3026" s="381"/>
    </row>
    <row r="3027" spans="3:4" s="380" customFormat="1" ht="13.5" customHeight="1">
      <c r="C3027" s="381"/>
      <c r="D3027" s="381"/>
    </row>
    <row r="3028" spans="3:4" s="380" customFormat="1" ht="13.5" customHeight="1">
      <c r="C3028" s="381"/>
      <c r="D3028" s="381"/>
    </row>
    <row r="3029" spans="3:4" s="380" customFormat="1" ht="13.5" customHeight="1">
      <c r="C3029" s="381"/>
      <c r="D3029" s="381"/>
    </row>
    <row r="3030" spans="3:4" s="380" customFormat="1" ht="13.5" customHeight="1">
      <c r="C3030" s="381"/>
      <c r="D3030" s="381"/>
    </row>
    <row r="3031" spans="3:4" s="380" customFormat="1" ht="13.5" customHeight="1">
      <c r="C3031" s="381"/>
      <c r="D3031" s="381"/>
    </row>
    <row r="3032" spans="3:4" s="380" customFormat="1" ht="13.5" customHeight="1">
      <c r="C3032" s="381"/>
      <c r="D3032" s="381"/>
    </row>
    <row r="3033" spans="3:4" s="380" customFormat="1" ht="13.5" customHeight="1">
      <c r="C3033" s="381"/>
      <c r="D3033" s="381"/>
    </row>
    <row r="3034" spans="3:4" s="380" customFormat="1" ht="13.5" customHeight="1">
      <c r="C3034" s="381"/>
      <c r="D3034" s="381"/>
    </row>
    <row r="3035" spans="3:4" s="380" customFormat="1" ht="13.5" customHeight="1">
      <c r="C3035" s="381"/>
      <c r="D3035" s="381"/>
    </row>
    <row r="3036" spans="3:4" s="380" customFormat="1" ht="13.5" customHeight="1">
      <c r="C3036" s="381"/>
      <c r="D3036" s="381"/>
    </row>
    <row r="3037" spans="3:4" s="380" customFormat="1" ht="13.5" customHeight="1">
      <c r="C3037" s="381"/>
      <c r="D3037" s="381"/>
    </row>
    <row r="3038" spans="3:4" s="380" customFormat="1" ht="13.5" customHeight="1">
      <c r="C3038" s="381"/>
      <c r="D3038" s="381"/>
    </row>
    <row r="3039" spans="3:4" s="380" customFormat="1" ht="13.5" customHeight="1">
      <c r="C3039" s="381"/>
      <c r="D3039" s="381"/>
    </row>
    <row r="3040" spans="3:4" s="380" customFormat="1" ht="13.5" customHeight="1">
      <c r="C3040" s="381"/>
      <c r="D3040" s="381"/>
    </row>
    <row r="3041" spans="3:4" s="380" customFormat="1" ht="13.5" customHeight="1">
      <c r="C3041" s="381"/>
      <c r="D3041" s="381"/>
    </row>
    <row r="3042" spans="3:4" s="380" customFormat="1" ht="13.5" customHeight="1">
      <c r="C3042" s="381"/>
      <c r="D3042" s="381"/>
    </row>
    <row r="3043" spans="3:4" s="380" customFormat="1" ht="13.5" customHeight="1">
      <c r="C3043" s="381"/>
      <c r="D3043" s="381"/>
    </row>
    <row r="3044" spans="3:4" s="380" customFormat="1" ht="13.5" customHeight="1">
      <c r="C3044" s="381"/>
      <c r="D3044" s="381"/>
    </row>
    <row r="3045" spans="3:4" s="380" customFormat="1" ht="13.5" customHeight="1">
      <c r="C3045" s="381"/>
      <c r="D3045" s="381"/>
    </row>
    <row r="3046" spans="3:4" s="380" customFormat="1" ht="13.5" customHeight="1">
      <c r="C3046" s="381"/>
      <c r="D3046" s="381"/>
    </row>
    <row r="3047" spans="3:4" s="380" customFormat="1" ht="13.5" customHeight="1">
      <c r="C3047" s="381"/>
      <c r="D3047" s="381"/>
    </row>
    <row r="3048" spans="3:4" s="380" customFormat="1" ht="13.5" customHeight="1">
      <c r="C3048" s="381"/>
      <c r="D3048" s="381"/>
    </row>
    <row r="3049" spans="3:4" s="380" customFormat="1" ht="13.5" customHeight="1">
      <c r="C3049" s="381"/>
      <c r="D3049" s="381"/>
    </row>
    <row r="3050" spans="3:4" s="380" customFormat="1" ht="13.5" customHeight="1">
      <c r="C3050" s="381"/>
      <c r="D3050" s="381"/>
    </row>
    <row r="3051" spans="3:4" s="380" customFormat="1" ht="13.5" customHeight="1">
      <c r="C3051" s="381"/>
      <c r="D3051" s="381"/>
    </row>
    <row r="3052" spans="3:4" s="380" customFormat="1" ht="13.5" customHeight="1">
      <c r="C3052" s="381"/>
      <c r="D3052" s="381"/>
    </row>
    <row r="3053" spans="3:4" s="380" customFormat="1" ht="13.5" customHeight="1">
      <c r="C3053" s="381"/>
      <c r="D3053" s="381"/>
    </row>
    <row r="3054" spans="3:4" s="380" customFormat="1" ht="13.5" customHeight="1">
      <c r="C3054" s="381"/>
      <c r="D3054" s="381"/>
    </row>
    <row r="3055" spans="3:4" s="380" customFormat="1" ht="13.5" customHeight="1">
      <c r="C3055" s="381"/>
      <c r="D3055" s="381"/>
    </row>
    <row r="3056" spans="3:4" s="380" customFormat="1" ht="13.5" customHeight="1">
      <c r="C3056" s="381"/>
      <c r="D3056" s="381"/>
    </row>
    <row r="3057" spans="3:4" s="380" customFormat="1" ht="13.5" customHeight="1">
      <c r="C3057" s="381"/>
      <c r="D3057" s="381"/>
    </row>
    <row r="3058" spans="3:4" s="380" customFormat="1" ht="13.5" customHeight="1">
      <c r="C3058" s="381"/>
      <c r="D3058" s="381"/>
    </row>
    <row r="3059" spans="3:4" s="380" customFormat="1" ht="13.5" customHeight="1">
      <c r="C3059" s="381"/>
      <c r="D3059" s="381"/>
    </row>
    <row r="3060" spans="3:4" s="380" customFormat="1" ht="13.5" customHeight="1">
      <c r="C3060" s="381"/>
      <c r="D3060" s="381"/>
    </row>
    <row r="3061" spans="3:4" s="380" customFormat="1" ht="13.5" customHeight="1">
      <c r="C3061" s="381"/>
      <c r="D3061" s="381"/>
    </row>
    <row r="3062" spans="3:4" s="380" customFormat="1" ht="13.5" customHeight="1">
      <c r="C3062" s="381"/>
      <c r="D3062" s="381"/>
    </row>
    <row r="3063" spans="3:4" s="380" customFormat="1" ht="13.5" customHeight="1">
      <c r="C3063" s="381"/>
      <c r="D3063" s="381"/>
    </row>
    <row r="3064" spans="3:4" s="380" customFormat="1" ht="13.5" customHeight="1">
      <c r="C3064" s="381"/>
      <c r="D3064" s="381"/>
    </row>
    <row r="3065" spans="3:4" s="380" customFormat="1" ht="13.5" customHeight="1">
      <c r="C3065" s="381"/>
      <c r="D3065" s="381"/>
    </row>
    <row r="3066" spans="3:4" s="380" customFormat="1" ht="13.5" customHeight="1">
      <c r="C3066" s="381"/>
      <c r="D3066" s="381"/>
    </row>
    <row r="3067" spans="3:4" s="380" customFormat="1" ht="13.5" customHeight="1">
      <c r="C3067" s="381"/>
      <c r="D3067" s="381"/>
    </row>
    <row r="3068" spans="3:4" s="380" customFormat="1" ht="13.5" customHeight="1">
      <c r="C3068" s="381"/>
      <c r="D3068" s="381"/>
    </row>
    <row r="3069" spans="3:4" s="380" customFormat="1" ht="13.5" customHeight="1">
      <c r="C3069" s="381"/>
      <c r="D3069" s="381"/>
    </row>
    <row r="3070" spans="3:4" s="380" customFormat="1" ht="13.5" customHeight="1">
      <c r="C3070" s="381"/>
      <c r="D3070" s="381"/>
    </row>
    <row r="3071" spans="3:4" s="380" customFormat="1" ht="13.5" customHeight="1">
      <c r="C3071" s="381"/>
      <c r="D3071" s="381"/>
    </row>
    <row r="3072" spans="3:4" s="380" customFormat="1" ht="13.5" customHeight="1">
      <c r="C3072" s="381"/>
      <c r="D3072" s="381"/>
    </row>
    <row r="3073" spans="3:4" s="380" customFormat="1" ht="13.5" customHeight="1">
      <c r="C3073" s="381"/>
      <c r="D3073" s="381"/>
    </row>
    <row r="3074" spans="3:4" s="380" customFormat="1" ht="13.5" customHeight="1">
      <c r="C3074" s="381"/>
      <c r="D3074" s="381"/>
    </row>
    <row r="3075" spans="3:4" s="380" customFormat="1" ht="13.5" customHeight="1">
      <c r="C3075" s="381"/>
      <c r="D3075" s="381"/>
    </row>
    <row r="3076" spans="3:4" s="380" customFormat="1" ht="13.5" customHeight="1">
      <c r="C3076" s="381"/>
      <c r="D3076" s="381"/>
    </row>
    <row r="3077" spans="3:4" s="380" customFormat="1" ht="13.5" customHeight="1">
      <c r="C3077" s="381"/>
      <c r="D3077" s="381"/>
    </row>
    <row r="3078" spans="3:4" s="380" customFormat="1" ht="13.5" customHeight="1">
      <c r="C3078" s="381"/>
      <c r="D3078" s="381"/>
    </row>
    <row r="3079" spans="3:4" s="380" customFormat="1" ht="13.5" customHeight="1">
      <c r="C3079" s="381"/>
      <c r="D3079" s="381"/>
    </row>
    <row r="3080" spans="3:4" s="380" customFormat="1" ht="13.5" customHeight="1">
      <c r="C3080" s="381"/>
      <c r="D3080" s="381"/>
    </row>
    <row r="3081" spans="3:4" s="380" customFormat="1" ht="13.5" customHeight="1">
      <c r="C3081" s="381"/>
      <c r="D3081" s="381"/>
    </row>
    <row r="3082" spans="3:4" s="380" customFormat="1" ht="13.5" customHeight="1">
      <c r="C3082" s="381"/>
      <c r="D3082" s="381"/>
    </row>
    <row r="3083" spans="3:4" s="380" customFormat="1" ht="13.5" customHeight="1">
      <c r="C3083" s="381"/>
      <c r="D3083" s="381"/>
    </row>
    <row r="3084" spans="3:4" s="380" customFormat="1" ht="13.5" customHeight="1">
      <c r="C3084" s="381"/>
      <c r="D3084" s="381"/>
    </row>
    <row r="3085" spans="3:4" s="380" customFormat="1" ht="13.5" customHeight="1">
      <c r="C3085" s="381"/>
      <c r="D3085" s="381"/>
    </row>
    <row r="3086" spans="3:4" s="380" customFormat="1" ht="13.5" customHeight="1">
      <c r="C3086" s="381"/>
      <c r="D3086" s="381"/>
    </row>
    <row r="3087" spans="3:4" s="380" customFormat="1" ht="13.5" customHeight="1">
      <c r="C3087" s="381"/>
      <c r="D3087" s="381"/>
    </row>
    <row r="3088" spans="3:4" s="380" customFormat="1" ht="13.5" customHeight="1">
      <c r="C3088" s="381"/>
      <c r="D3088" s="381"/>
    </row>
    <row r="3089" spans="3:4" s="380" customFormat="1" ht="13.5" customHeight="1">
      <c r="C3089" s="381"/>
      <c r="D3089" s="381"/>
    </row>
    <row r="3090" spans="3:4" s="380" customFormat="1" ht="13.5" customHeight="1">
      <c r="C3090" s="381"/>
      <c r="D3090" s="381"/>
    </row>
    <row r="3091" spans="3:4" s="380" customFormat="1" ht="13.5" customHeight="1">
      <c r="C3091" s="381"/>
      <c r="D3091" s="381"/>
    </row>
    <row r="3092" spans="3:4" s="380" customFormat="1" ht="13.5" customHeight="1">
      <c r="C3092" s="381"/>
      <c r="D3092" s="381"/>
    </row>
    <row r="3093" spans="3:4" s="380" customFormat="1" ht="13.5" customHeight="1">
      <c r="C3093" s="381"/>
      <c r="D3093" s="381"/>
    </row>
    <row r="3094" spans="3:4" s="380" customFormat="1" ht="13.5" customHeight="1">
      <c r="C3094" s="381"/>
      <c r="D3094" s="381"/>
    </row>
    <row r="3095" spans="3:4" s="380" customFormat="1" ht="13.5" customHeight="1">
      <c r="C3095" s="381"/>
      <c r="D3095" s="381"/>
    </row>
    <row r="3096" spans="3:4" s="380" customFormat="1" ht="13.5" customHeight="1">
      <c r="C3096" s="381"/>
      <c r="D3096" s="381"/>
    </row>
    <row r="3097" spans="3:4" s="380" customFormat="1" ht="13.5" customHeight="1">
      <c r="C3097" s="381"/>
      <c r="D3097" s="381"/>
    </row>
    <row r="3098" spans="3:4" s="380" customFormat="1" ht="13.5" customHeight="1">
      <c r="C3098" s="381"/>
      <c r="D3098" s="381"/>
    </row>
    <row r="3099" spans="3:4" s="380" customFormat="1" ht="13.5" customHeight="1">
      <c r="C3099" s="381"/>
      <c r="D3099" s="381"/>
    </row>
    <row r="3100" spans="3:4" s="380" customFormat="1" ht="13.5" customHeight="1">
      <c r="C3100" s="381"/>
      <c r="D3100" s="381"/>
    </row>
    <row r="3101" spans="3:4" s="380" customFormat="1" ht="13.5" customHeight="1">
      <c r="C3101" s="381"/>
      <c r="D3101" s="381"/>
    </row>
    <row r="3102" spans="3:4" s="380" customFormat="1" ht="13.5" customHeight="1">
      <c r="C3102" s="381"/>
      <c r="D3102" s="381"/>
    </row>
    <row r="3103" spans="3:4" s="380" customFormat="1" ht="13.5" customHeight="1">
      <c r="C3103" s="381"/>
      <c r="D3103" s="381"/>
    </row>
    <row r="3104" spans="3:4" s="380" customFormat="1" ht="13.5" customHeight="1">
      <c r="C3104" s="381"/>
      <c r="D3104" s="381"/>
    </row>
    <row r="3105" spans="3:4" s="380" customFormat="1" ht="13.5" customHeight="1">
      <c r="C3105" s="381"/>
      <c r="D3105" s="381"/>
    </row>
    <row r="3106" spans="3:4" s="380" customFormat="1" ht="13.5" customHeight="1">
      <c r="C3106" s="381"/>
      <c r="D3106" s="381"/>
    </row>
    <row r="3107" spans="3:4" s="380" customFormat="1" ht="13.5" customHeight="1">
      <c r="C3107" s="381"/>
      <c r="D3107" s="381"/>
    </row>
    <row r="3108" spans="3:4" s="380" customFormat="1" ht="13.5" customHeight="1">
      <c r="C3108" s="381"/>
      <c r="D3108" s="381"/>
    </row>
    <row r="3109" spans="3:4" s="380" customFormat="1" ht="13.5" customHeight="1">
      <c r="C3109" s="381"/>
      <c r="D3109" s="381"/>
    </row>
    <row r="3110" spans="3:4" s="380" customFormat="1" ht="13.5" customHeight="1">
      <c r="C3110" s="381"/>
      <c r="D3110" s="381"/>
    </row>
    <row r="3111" spans="3:4" s="380" customFormat="1" ht="13.5" customHeight="1">
      <c r="C3111" s="381"/>
      <c r="D3111" s="381"/>
    </row>
    <row r="3112" spans="3:4" s="380" customFormat="1" ht="13.5" customHeight="1">
      <c r="C3112" s="381"/>
      <c r="D3112" s="381"/>
    </row>
    <row r="3113" spans="3:4" s="380" customFormat="1" ht="13.5" customHeight="1">
      <c r="C3113" s="381"/>
      <c r="D3113" s="381"/>
    </row>
    <row r="3114" spans="3:4" s="380" customFormat="1" ht="13.5" customHeight="1">
      <c r="C3114" s="381"/>
      <c r="D3114" s="381"/>
    </row>
    <row r="3115" spans="3:4" s="380" customFormat="1" ht="13.5" customHeight="1">
      <c r="C3115" s="381"/>
      <c r="D3115" s="381"/>
    </row>
    <row r="3116" spans="3:4" s="380" customFormat="1" ht="13.5" customHeight="1">
      <c r="C3116" s="381"/>
      <c r="D3116" s="381"/>
    </row>
    <row r="3117" spans="3:4" s="380" customFormat="1" ht="13.5" customHeight="1">
      <c r="C3117" s="381"/>
      <c r="D3117" s="381"/>
    </row>
    <row r="3118" spans="3:4" s="380" customFormat="1" ht="13.5" customHeight="1">
      <c r="C3118" s="381"/>
      <c r="D3118" s="381"/>
    </row>
    <row r="3119" spans="3:4" s="380" customFormat="1" ht="13.5" customHeight="1">
      <c r="C3119" s="381"/>
      <c r="D3119" s="381"/>
    </row>
    <row r="3120" spans="3:4" s="380" customFormat="1" ht="13.5" customHeight="1">
      <c r="C3120" s="381"/>
      <c r="D3120" s="381"/>
    </row>
    <row r="3121" spans="3:4" s="380" customFormat="1" ht="13.5" customHeight="1">
      <c r="C3121" s="381"/>
      <c r="D3121" s="381"/>
    </row>
    <row r="3122" spans="3:4" s="380" customFormat="1" ht="13.5" customHeight="1">
      <c r="C3122" s="381"/>
      <c r="D3122" s="381"/>
    </row>
    <row r="3123" spans="3:4" s="380" customFormat="1" ht="13.5" customHeight="1">
      <c r="C3123" s="381"/>
      <c r="D3123" s="381"/>
    </row>
    <row r="3124" spans="3:4" s="380" customFormat="1" ht="13.5" customHeight="1">
      <c r="C3124" s="381"/>
      <c r="D3124" s="381"/>
    </row>
    <row r="3125" spans="3:4" s="380" customFormat="1" ht="13.5" customHeight="1">
      <c r="C3125" s="381"/>
      <c r="D3125" s="381"/>
    </row>
    <row r="3126" spans="3:4" s="380" customFormat="1" ht="13.5" customHeight="1">
      <c r="C3126" s="381"/>
      <c r="D3126" s="381"/>
    </row>
    <row r="3127" spans="3:4" s="380" customFormat="1" ht="13.5" customHeight="1">
      <c r="C3127" s="381"/>
      <c r="D3127" s="381"/>
    </row>
    <row r="3128" spans="3:4" s="380" customFormat="1" ht="13.5" customHeight="1">
      <c r="C3128" s="381"/>
      <c r="D3128" s="381"/>
    </row>
    <row r="3129" spans="3:4" s="380" customFormat="1" ht="13.5" customHeight="1">
      <c r="C3129" s="381"/>
      <c r="D3129" s="381"/>
    </row>
    <row r="3130" spans="3:4" s="380" customFormat="1" ht="13.5" customHeight="1">
      <c r="C3130" s="381"/>
      <c r="D3130" s="381"/>
    </row>
    <row r="3131" spans="3:4" s="380" customFormat="1" ht="13.5" customHeight="1">
      <c r="C3131" s="381"/>
      <c r="D3131" s="381"/>
    </row>
    <row r="3132" spans="3:4" s="380" customFormat="1" ht="13.5" customHeight="1">
      <c r="C3132" s="381"/>
      <c r="D3132" s="381"/>
    </row>
    <row r="3133" spans="3:4" s="380" customFormat="1" ht="13.5" customHeight="1">
      <c r="C3133" s="381"/>
      <c r="D3133" s="381"/>
    </row>
    <row r="3134" spans="3:4" s="380" customFormat="1" ht="13.5" customHeight="1">
      <c r="C3134" s="381"/>
      <c r="D3134" s="381"/>
    </row>
    <row r="3135" spans="3:4" s="380" customFormat="1" ht="13.5" customHeight="1">
      <c r="C3135" s="381"/>
      <c r="D3135" s="381"/>
    </row>
    <row r="3136" spans="3:4" s="380" customFormat="1" ht="13.5" customHeight="1">
      <c r="C3136" s="381"/>
      <c r="D3136" s="381"/>
    </row>
    <row r="3137" spans="3:4" s="380" customFormat="1" ht="13.5" customHeight="1">
      <c r="C3137" s="381"/>
      <c r="D3137" s="381"/>
    </row>
    <row r="3138" spans="3:4" s="380" customFormat="1" ht="13.5" customHeight="1">
      <c r="C3138" s="381"/>
      <c r="D3138" s="381"/>
    </row>
    <row r="3139" spans="3:4" s="380" customFormat="1" ht="13.5" customHeight="1">
      <c r="C3139" s="381"/>
      <c r="D3139" s="381"/>
    </row>
    <row r="3140" spans="3:4" s="380" customFormat="1" ht="13.5" customHeight="1">
      <c r="C3140" s="381"/>
      <c r="D3140" s="381"/>
    </row>
    <row r="3141" spans="3:4" s="380" customFormat="1" ht="13.5" customHeight="1">
      <c r="C3141" s="381"/>
      <c r="D3141" s="381"/>
    </row>
    <row r="3142" spans="3:4" s="380" customFormat="1" ht="13.5" customHeight="1">
      <c r="C3142" s="381"/>
      <c r="D3142" s="381"/>
    </row>
    <row r="3143" spans="3:4" s="380" customFormat="1" ht="13.5" customHeight="1">
      <c r="C3143" s="381"/>
      <c r="D3143" s="381"/>
    </row>
    <row r="3144" spans="3:4" s="380" customFormat="1" ht="13.5" customHeight="1">
      <c r="C3144" s="381"/>
      <c r="D3144" s="381"/>
    </row>
    <row r="3145" spans="3:4" s="380" customFormat="1" ht="13.5" customHeight="1">
      <c r="C3145" s="381"/>
      <c r="D3145" s="381"/>
    </row>
    <row r="3146" spans="3:4" s="380" customFormat="1" ht="13.5" customHeight="1">
      <c r="C3146" s="381"/>
      <c r="D3146" s="381"/>
    </row>
    <row r="3147" spans="3:4" s="380" customFormat="1" ht="13.5" customHeight="1">
      <c r="C3147" s="381"/>
      <c r="D3147" s="381"/>
    </row>
    <row r="3148" spans="3:4" s="380" customFormat="1" ht="13.5" customHeight="1">
      <c r="C3148" s="381"/>
      <c r="D3148" s="381"/>
    </row>
    <row r="3149" spans="3:4" s="380" customFormat="1" ht="13.5" customHeight="1">
      <c r="C3149" s="381"/>
      <c r="D3149" s="381"/>
    </row>
    <row r="3150" spans="3:4" s="380" customFormat="1" ht="13.5" customHeight="1">
      <c r="C3150" s="381"/>
      <c r="D3150" s="381"/>
    </row>
    <row r="3151" spans="3:4" s="380" customFormat="1" ht="13.5" customHeight="1">
      <c r="C3151" s="381"/>
      <c r="D3151" s="381"/>
    </row>
    <row r="3152" spans="3:4" s="380" customFormat="1" ht="13.5" customHeight="1">
      <c r="C3152" s="381"/>
      <c r="D3152" s="381"/>
    </row>
    <row r="3153" spans="3:4" s="380" customFormat="1" ht="13.5" customHeight="1">
      <c r="C3153" s="381"/>
      <c r="D3153" s="381"/>
    </row>
    <row r="3154" spans="3:4" s="380" customFormat="1" ht="13.5" customHeight="1">
      <c r="C3154" s="381"/>
      <c r="D3154" s="381"/>
    </row>
    <row r="3155" spans="3:4" s="380" customFormat="1" ht="13.5" customHeight="1">
      <c r="C3155" s="381"/>
      <c r="D3155" s="381"/>
    </row>
    <row r="3156" spans="3:4" s="380" customFormat="1" ht="13.5" customHeight="1">
      <c r="C3156" s="381"/>
      <c r="D3156" s="381"/>
    </row>
    <row r="3157" spans="3:4" s="380" customFormat="1" ht="13.5" customHeight="1">
      <c r="C3157" s="381"/>
      <c r="D3157" s="381"/>
    </row>
    <row r="3158" spans="3:4" s="380" customFormat="1" ht="13.5" customHeight="1">
      <c r="C3158" s="381"/>
      <c r="D3158" s="381"/>
    </row>
    <row r="3159" spans="3:4" s="380" customFormat="1" ht="13.5" customHeight="1">
      <c r="C3159" s="381"/>
      <c r="D3159" s="381"/>
    </row>
    <row r="3160" spans="3:4" s="380" customFormat="1" ht="13.5" customHeight="1">
      <c r="C3160" s="381"/>
      <c r="D3160" s="381"/>
    </row>
    <row r="3161" spans="3:4" s="380" customFormat="1" ht="13.5" customHeight="1">
      <c r="C3161" s="381"/>
      <c r="D3161" s="381"/>
    </row>
    <row r="3162" spans="3:4" s="380" customFormat="1" ht="13.5" customHeight="1">
      <c r="C3162" s="381"/>
      <c r="D3162" s="381"/>
    </row>
    <row r="3163" spans="3:4" s="380" customFormat="1" ht="13.5" customHeight="1">
      <c r="C3163" s="381"/>
      <c r="D3163" s="381"/>
    </row>
    <row r="3164" spans="3:4" s="380" customFormat="1" ht="13.5" customHeight="1">
      <c r="C3164" s="381"/>
      <c r="D3164" s="381"/>
    </row>
    <row r="3165" spans="3:4" s="380" customFormat="1" ht="13.5" customHeight="1">
      <c r="C3165" s="381"/>
      <c r="D3165" s="381"/>
    </row>
    <row r="3166" spans="3:4" s="380" customFormat="1" ht="13.5" customHeight="1">
      <c r="C3166" s="381"/>
      <c r="D3166" s="381"/>
    </row>
    <row r="3167" spans="3:4" s="380" customFormat="1" ht="13.5" customHeight="1">
      <c r="C3167" s="381"/>
      <c r="D3167" s="381"/>
    </row>
    <row r="3168" spans="3:4" s="380" customFormat="1" ht="13.5" customHeight="1">
      <c r="C3168" s="381"/>
      <c r="D3168" s="381"/>
    </row>
    <row r="3169" spans="3:4" s="380" customFormat="1" ht="13.5" customHeight="1">
      <c r="C3169" s="381"/>
      <c r="D3169" s="381"/>
    </row>
    <row r="3170" spans="3:4" s="380" customFormat="1" ht="13.5" customHeight="1">
      <c r="C3170" s="381"/>
      <c r="D3170" s="381"/>
    </row>
    <row r="3171" spans="3:4" s="380" customFormat="1" ht="13.5" customHeight="1">
      <c r="C3171" s="381"/>
      <c r="D3171" s="381"/>
    </row>
    <row r="3172" spans="3:4" s="380" customFormat="1" ht="13.5" customHeight="1">
      <c r="C3172" s="381"/>
      <c r="D3172" s="381"/>
    </row>
    <row r="3173" spans="3:4" s="380" customFormat="1" ht="13.5" customHeight="1">
      <c r="C3173" s="381"/>
      <c r="D3173" s="381"/>
    </row>
    <row r="3174" spans="3:4" s="380" customFormat="1" ht="13.5" customHeight="1">
      <c r="C3174" s="381"/>
      <c r="D3174" s="381"/>
    </row>
    <row r="3175" spans="3:4" s="380" customFormat="1" ht="13.5" customHeight="1">
      <c r="C3175" s="381"/>
      <c r="D3175" s="381"/>
    </row>
    <row r="3176" spans="3:4" s="380" customFormat="1" ht="13.5" customHeight="1">
      <c r="C3176" s="381"/>
      <c r="D3176" s="381"/>
    </row>
    <row r="3177" spans="3:4" s="380" customFormat="1" ht="13.5" customHeight="1">
      <c r="C3177" s="381"/>
      <c r="D3177" s="381"/>
    </row>
    <row r="3178" spans="3:4" s="380" customFormat="1" ht="13.5" customHeight="1">
      <c r="C3178" s="381"/>
      <c r="D3178" s="381"/>
    </row>
    <row r="3179" spans="3:4" s="380" customFormat="1" ht="13.5" customHeight="1">
      <c r="C3179" s="381"/>
      <c r="D3179" s="381"/>
    </row>
    <row r="3180" spans="3:4" s="380" customFormat="1" ht="13.5" customHeight="1">
      <c r="C3180" s="381"/>
      <c r="D3180" s="381"/>
    </row>
    <row r="3181" spans="3:4" s="380" customFormat="1" ht="13.5" customHeight="1">
      <c r="C3181" s="381"/>
      <c r="D3181" s="381"/>
    </row>
    <row r="3182" spans="3:4" s="380" customFormat="1" ht="13.5" customHeight="1">
      <c r="C3182" s="381"/>
      <c r="D3182" s="381"/>
    </row>
    <row r="3183" spans="3:4" s="380" customFormat="1" ht="13.5" customHeight="1">
      <c r="C3183" s="381"/>
      <c r="D3183" s="381"/>
    </row>
    <row r="3184" spans="3:4" s="380" customFormat="1" ht="13.5" customHeight="1">
      <c r="C3184" s="381"/>
      <c r="D3184" s="381"/>
    </row>
    <row r="3185" spans="3:4" s="380" customFormat="1" ht="13.5" customHeight="1">
      <c r="C3185" s="381"/>
      <c r="D3185" s="381"/>
    </row>
    <row r="3186" spans="3:4" s="380" customFormat="1" ht="13.5" customHeight="1">
      <c r="C3186" s="381"/>
      <c r="D3186" s="381"/>
    </row>
    <row r="3187" spans="3:4" s="380" customFormat="1" ht="13.5" customHeight="1">
      <c r="C3187" s="381"/>
      <c r="D3187" s="381"/>
    </row>
    <row r="3188" spans="3:4" s="380" customFormat="1" ht="13.5" customHeight="1">
      <c r="C3188" s="381"/>
      <c r="D3188" s="381"/>
    </row>
    <row r="3189" spans="3:4" s="380" customFormat="1" ht="13.5" customHeight="1">
      <c r="C3189" s="381"/>
      <c r="D3189" s="381"/>
    </row>
    <row r="3190" spans="3:4" s="380" customFormat="1" ht="13.5" customHeight="1">
      <c r="C3190" s="381"/>
      <c r="D3190" s="381"/>
    </row>
    <row r="3191" spans="3:4" s="380" customFormat="1" ht="13.5" customHeight="1">
      <c r="C3191" s="381"/>
      <c r="D3191" s="381"/>
    </row>
    <row r="3192" spans="3:4" s="380" customFormat="1" ht="13.5" customHeight="1">
      <c r="C3192" s="381"/>
      <c r="D3192" s="381"/>
    </row>
    <row r="3193" spans="3:4" s="380" customFormat="1" ht="13.5" customHeight="1">
      <c r="C3193" s="381"/>
      <c r="D3193" s="381"/>
    </row>
    <row r="3194" spans="3:4" s="380" customFormat="1" ht="13.5" customHeight="1">
      <c r="C3194" s="381"/>
      <c r="D3194" s="381"/>
    </row>
    <row r="3195" spans="3:4" s="380" customFormat="1" ht="13.5" customHeight="1">
      <c r="C3195" s="381"/>
      <c r="D3195" s="381"/>
    </row>
    <row r="3196" spans="3:4" s="380" customFormat="1" ht="13.5" customHeight="1">
      <c r="C3196" s="381"/>
      <c r="D3196" s="381"/>
    </row>
    <row r="3197" spans="3:4" s="380" customFormat="1" ht="13.5" customHeight="1">
      <c r="C3197" s="381"/>
      <c r="D3197" s="381"/>
    </row>
    <row r="3198" spans="3:4" s="380" customFormat="1" ht="13.5" customHeight="1">
      <c r="C3198" s="381"/>
      <c r="D3198" s="381"/>
    </row>
    <row r="3199" spans="3:4" s="380" customFormat="1" ht="13.5" customHeight="1">
      <c r="C3199" s="381"/>
      <c r="D3199" s="381"/>
    </row>
    <row r="3200" spans="3:4" s="380" customFormat="1" ht="13.5" customHeight="1">
      <c r="C3200" s="381"/>
      <c r="D3200" s="381"/>
    </row>
    <row r="3201" spans="3:4" s="380" customFormat="1" ht="13.5" customHeight="1">
      <c r="C3201" s="381"/>
      <c r="D3201" s="381"/>
    </row>
    <row r="3202" spans="3:4" s="380" customFormat="1" ht="13.5" customHeight="1">
      <c r="C3202" s="381"/>
      <c r="D3202" s="381"/>
    </row>
    <row r="3203" spans="3:4" s="380" customFormat="1" ht="13.5" customHeight="1">
      <c r="C3203" s="381"/>
      <c r="D3203" s="381"/>
    </row>
    <row r="3204" spans="3:4" s="380" customFormat="1" ht="13.5" customHeight="1">
      <c r="C3204" s="381"/>
      <c r="D3204" s="381"/>
    </row>
    <row r="3205" spans="3:4" s="380" customFormat="1" ht="13.5" customHeight="1">
      <c r="C3205" s="381"/>
      <c r="D3205" s="381"/>
    </row>
    <row r="3206" spans="3:4" s="380" customFormat="1" ht="13.5" customHeight="1">
      <c r="C3206" s="381"/>
      <c r="D3206" s="381"/>
    </row>
    <row r="3207" spans="3:4" s="380" customFormat="1" ht="13.5" customHeight="1">
      <c r="C3207" s="381"/>
      <c r="D3207" s="381"/>
    </row>
    <row r="3208" spans="3:4" s="380" customFormat="1" ht="13.5" customHeight="1">
      <c r="C3208" s="381"/>
      <c r="D3208" s="381"/>
    </row>
    <row r="3209" spans="3:4" s="380" customFormat="1" ht="13.5" customHeight="1">
      <c r="C3209" s="381"/>
      <c r="D3209" s="381"/>
    </row>
    <row r="3210" spans="3:4" s="380" customFormat="1" ht="13.5" customHeight="1">
      <c r="C3210" s="381"/>
      <c r="D3210" s="381"/>
    </row>
    <row r="3211" spans="3:4" s="380" customFormat="1" ht="13.5" customHeight="1">
      <c r="C3211" s="381"/>
      <c r="D3211" s="381"/>
    </row>
    <row r="3212" spans="3:4" s="380" customFormat="1" ht="13.5" customHeight="1">
      <c r="C3212" s="381"/>
      <c r="D3212" s="381"/>
    </row>
    <row r="3213" spans="3:4" s="380" customFormat="1" ht="13.5" customHeight="1">
      <c r="C3213" s="381"/>
      <c r="D3213" s="381"/>
    </row>
    <row r="3214" spans="3:4" s="380" customFormat="1" ht="13.5" customHeight="1">
      <c r="C3214" s="381"/>
      <c r="D3214" s="381"/>
    </row>
    <row r="3215" spans="3:4" s="380" customFormat="1" ht="13.5" customHeight="1">
      <c r="C3215" s="381"/>
      <c r="D3215" s="381"/>
    </row>
    <row r="3216" spans="3:4" s="380" customFormat="1" ht="13.5" customHeight="1">
      <c r="C3216" s="381"/>
      <c r="D3216" s="381"/>
    </row>
    <row r="3217" spans="3:4" s="380" customFormat="1" ht="13.5" customHeight="1">
      <c r="C3217" s="381"/>
      <c r="D3217" s="381"/>
    </row>
    <row r="3218" spans="3:4" s="380" customFormat="1" ht="13.5" customHeight="1">
      <c r="C3218" s="381"/>
      <c r="D3218" s="381"/>
    </row>
    <row r="3219" spans="3:4" s="380" customFormat="1" ht="13.5" customHeight="1">
      <c r="C3219" s="381"/>
      <c r="D3219" s="381"/>
    </row>
    <row r="3220" spans="3:4" s="380" customFormat="1" ht="13.5" customHeight="1">
      <c r="C3220" s="381"/>
      <c r="D3220" s="381"/>
    </row>
    <row r="3221" spans="3:4" s="380" customFormat="1" ht="13.5" customHeight="1">
      <c r="C3221" s="381"/>
      <c r="D3221" s="381"/>
    </row>
    <row r="3222" spans="3:4" s="380" customFormat="1" ht="13.5" customHeight="1">
      <c r="C3222" s="381"/>
      <c r="D3222" s="381"/>
    </row>
    <row r="3223" spans="3:4" s="380" customFormat="1" ht="13.5" customHeight="1">
      <c r="C3223" s="381"/>
      <c r="D3223" s="381"/>
    </row>
    <row r="3224" spans="3:4" s="380" customFormat="1" ht="13.5" customHeight="1">
      <c r="C3224" s="381"/>
      <c r="D3224" s="381"/>
    </row>
    <row r="3225" spans="3:4" s="380" customFormat="1" ht="13.5" customHeight="1">
      <c r="C3225" s="381"/>
      <c r="D3225" s="381"/>
    </row>
    <row r="3226" spans="3:4" s="380" customFormat="1" ht="13.5" customHeight="1">
      <c r="C3226" s="381"/>
      <c r="D3226" s="381"/>
    </row>
    <row r="3227" spans="3:4" s="380" customFormat="1" ht="13.5" customHeight="1">
      <c r="C3227" s="381"/>
      <c r="D3227" s="381"/>
    </row>
    <row r="3228" spans="3:4" s="380" customFormat="1" ht="13.5" customHeight="1">
      <c r="C3228" s="381"/>
      <c r="D3228" s="381"/>
    </row>
    <row r="3229" spans="3:4" s="380" customFormat="1" ht="13.5" customHeight="1">
      <c r="C3229" s="381"/>
      <c r="D3229" s="381"/>
    </row>
    <row r="3230" spans="3:4" s="380" customFormat="1" ht="13.5" customHeight="1">
      <c r="C3230" s="381"/>
      <c r="D3230" s="381"/>
    </row>
    <row r="3231" spans="3:4" s="380" customFormat="1" ht="13.5" customHeight="1">
      <c r="C3231" s="381"/>
      <c r="D3231" s="381"/>
    </row>
    <row r="3232" spans="3:4" s="380" customFormat="1" ht="13.5" customHeight="1">
      <c r="C3232" s="381"/>
      <c r="D3232" s="381"/>
    </row>
    <row r="3233" spans="3:4" s="380" customFormat="1" ht="13.5" customHeight="1">
      <c r="C3233" s="381"/>
      <c r="D3233" s="381"/>
    </row>
    <row r="3234" spans="3:4" s="380" customFormat="1" ht="13.5" customHeight="1">
      <c r="C3234" s="381"/>
      <c r="D3234" s="381"/>
    </row>
    <row r="3235" spans="3:4" s="380" customFormat="1" ht="13.5" customHeight="1">
      <c r="C3235" s="381"/>
      <c r="D3235" s="381"/>
    </row>
    <row r="3236" spans="3:4" s="380" customFormat="1" ht="13.5" customHeight="1">
      <c r="C3236" s="381"/>
      <c r="D3236" s="381"/>
    </row>
    <row r="3237" spans="3:4" s="380" customFormat="1" ht="13.5" customHeight="1">
      <c r="C3237" s="381"/>
      <c r="D3237" s="381"/>
    </row>
    <row r="3238" spans="3:4" s="380" customFormat="1" ht="13.5" customHeight="1">
      <c r="C3238" s="381"/>
      <c r="D3238" s="381"/>
    </row>
    <row r="3239" spans="3:4" s="380" customFormat="1" ht="13.5" customHeight="1">
      <c r="C3239" s="381"/>
      <c r="D3239" s="381"/>
    </row>
    <row r="3240" spans="3:4" s="380" customFormat="1" ht="13.5" customHeight="1">
      <c r="C3240" s="381"/>
      <c r="D3240" s="381"/>
    </row>
    <row r="3241" spans="3:4" s="380" customFormat="1" ht="13.5" customHeight="1">
      <c r="C3241" s="381"/>
      <c r="D3241" s="381"/>
    </row>
    <row r="3242" spans="3:4" s="380" customFormat="1" ht="13.5" customHeight="1">
      <c r="C3242" s="381"/>
      <c r="D3242" s="381"/>
    </row>
    <row r="3243" spans="3:4" s="380" customFormat="1" ht="13.5" customHeight="1">
      <c r="C3243" s="381"/>
      <c r="D3243" s="381"/>
    </row>
    <row r="3244" spans="3:4" s="380" customFormat="1" ht="13.5" customHeight="1">
      <c r="C3244" s="381"/>
      <c r="D3244" s="381"/>
    </row>
    <row r="3245" spans="3:4" s="380" customFormat="1" ht="13.5" customHeight="1">
      <c r="C3245" s="381"/>
      <c r="D3245" s="381"/>
    </row>
    <row r="3246" spans="3:4" s="380" customFormat="1" ht="13.5" customHeight="1">
      <c r="C3246" s="381"/>
      <c r="D3246" s="381"/>
    </row>
    <row r="3247" spans="3:4" s="380" customFormat="1" ht="13.5" customHeight="1">
      <c r="C3247" s="381"/>
      <c r="D3247" s="381"/>
    </row>
    <row r="3248" spans="3:4" s="380" customFormat="1" ht="13.5" customHeight="1">
      <c r="C3248" s="381"/>
      <c r="D3248" s="381"/>
    </row>
    <row r="3249" spans="3:4" s="380" customFormat="1" ht="13.5" customHeight="1">
      <c r="C3249" s="381"/>
      <c r="D3249" s="381"/>
    </row>
    <row r="3250" spans="3:4" s="380" customFormat="1" ht="13.5" customHeight="1">
      <c r="C3250" s="381"/>
      <c r="D3250" s="381"/>
    </row>
    <row r="3251" spans="3:4" s="380" customFormat="1" ht="13.5" customHeight="1">
      <c r="C3251" s="381"/>
      <c r="D3251" s="381"/>
    </row>
    <row r="3252" spans="3:4" s="380" customFormat="1" ht="13.5" customHeight="1">
      <c r="C3252" s="381"/>
      <c r="D3252" s="381"/>
    </row>
    <row r="3253" spans="3:4" s="380" customFormat="1" ht="13.5" customHeight="1">
      <c r="C3253" s="381"/>
      <c r="D3253" s="381"/>
    </row>
    <row r="3254" spans="3:4" s="380" customFormat="1" ht="13.5" customHeight="1">
      <c r="C3254" s="381"/>
      <c r="D3254" s="381"/>
    </row>
    <row r="3255" spans="3:4" s="380" customFormat="1" ht="13.5" customHeight="1">
      <c r="C3255" s="381"/>
      <c r="D3255" s="381"/>
    </row>
    <row r="3256" spans="3:4" s="380" customFormat="1" ht="13.5" customHeight="1">
      <c r="C3256" s="381"/>
      <c r="D3256" s="381"/>
    </row>
    <row r="3257" spans="3:4" s="380" customFormat="1" ht="13.5" customHeight="1">
      <c r="C3257" s="381"/>
      <c r="D3257" s="381"/>
    </row>
    <row r="3258" spans="3:4" s="380" customFormat="1" ht="13.5" customHeight="1">
      <c r="C3258" s="381"/>
      <c r="D3258" s="381"/>
    </row>
    <row r="3259" spans="3:4" s="380" customFormat="1" ht="13.5" customHeight="1">
      <c r="C3259" s="381"/>
      <c r="D3259" s="381"/>
    </row>
    <row r="3260" spans="3:4" s="380" customFormat="1" ht="13.5" customHeight="1">
      <c r="C3260" s="381"/>
      <c r="D3260" s="381"/>
    </row>
    <row r="3261" spans="3:4" s="380" customFormat="1" ht="13.5" customHeight="1">
      <c r="C3261" s="381"/>
      <c r="D3261" s="381"/>
    </row>
    <row r="3262" spans="3:4" s="380" customFormat="1" ht="13.5" customHeight="1">
      <c r="C3262" s="381"/>
      <c r="D3262" s="381"/>
    </row>
    <row r="3263" spans="3:4" s="380" customFormat="1" ht="13.5" customHeight="1">
      <c r="C3263" s="381"/>
      <c r="D3263" s="381"/>
    </row>
    <row r="3264" spans="3:4" s="380" customFormat="1" ht="13.5" customHeight="1">
      <c r="C3264" s="381"/>
      <c r="D3264" s="381"/>
    </row>
    <row r="3265" spans="3:4" s="380" customFormat="1" ht="13.5" customHeight="1">
      <c r="C3265" s="381"/>
      <c r="D3265" s="381"/>
    </row>
    <row r="3266" spans="3:4" s="380" customFormat="1" ht="13.5" customHeight="1">
      <c r="C3266" s="381"/>
      <c r="D3266" s="381"/>
    </row>
    <row r="3267" spans="3:4" s="380" customFormat="1" ht="13.5" customHeight="1">
      <c r="C3267" s="381"/>
      <c r="D3267" s="381"/>
    </row>
    <row r="3268" spans="3:4" s="380" customFormat="1" ht="13.5" customHeight="1">
      <c r="C3268" s="381"/>
      <c r="D3268" s="381"/>
    </row>
    <row r="3269" spans="3:4" s="380" customFormat="1" ht="13.5" customHeight="1">
      <c r="C3269" s="381"/>
      <c r="D3269" s="381"/>
    </row>
    <row r="3270" spans="3:4" s="380" customFormat="1" ht="13.5" customHeight="1">
      <c r="C3270" s="381"/>
      <c r="D3270" s="381"/>
    </row>
    <row r="3271" spans="3:4" s="380" customFormat="1" ht="13.5" customHeight="1">
      <c r="C3271" s="381"/>
      <c r="D3271" s="381"/>
    </row>
    <row r="3272" spans="3:4" s="380" customFormat="1" ht="13.5" customHeight="1">
      <c r="C3272" s="381"/>
      <c r="D3272" s="381"/>
    </row>
    <row r="3273" spans="3:4" s="380" customFormat="1" ht="13.5" customHeight="1">
      <c r="C3273" s="381"/>
      <c r="D3273" s="381"/>
    </row>
    <row r="3274" spans="3:4" s="380" customFormat="1" ht="13.5" customHeight="1">
      <c r="C3274" s="381"/>
      <c r="D3274" s="381"/>
    </row>
    <row r="3275" spans="3:4" s="380" customFormat="1" ht="13.5" customHeight="1">
      <c r="C3275" s="381"/>
      <c r="D3275" s="381"/>
    </row>
    <row r="3276" spans="3:4" s="380" customFormat="1" ht="13.5" customHeight="1">
      <c r="C3276" s="381"/>
      <c r="D3276" s="381"/>
    </row>
    <row r="3277" spans="3:4" s="380" customFormat="1" ht="13.5" customHeight="1">
      <c r="C3277" s="381"/>
      <c r="D3277" s="381"/>
    </row>
    <row r="3278" spans="3:4" s="380" customFormat="1" ht="13.5" customHeight="1">
      <c r="C3278" s="381"/>
      <c r="D3278" s="381"/>
    </row>
    <row r="3279" spans="3:4" s="380" customFormat="1" ht="13.5" customHeight="1">
      <c r="C3279" s="381"/>
      <c r="D3279" s="381"/>
    </row>
    <row r="3280" spans="3:4" s="380" customFormat="1" ht="13.5" customHeight="1">
      <c r="C3280" s="381"/>
      <c r="D3280" s="381"/>
    </row>
    <row r="3281" spans="3:4" s="380" customFormat="1" ht="13.5" customHeight="1">
      <c r="C3281" s="381"/>
      <c r="D3281" s="381"/>
    </row>
    <row r="3282" spans="3:4" s="380" customFormat="1" ht="13.5" customHeight="1">
      <c r="C3282" s="381"/>
      <c r="D3282" s="381"/>
    </row>
    <row r="3283" spans="3:4" s="380" customFormat="1" ht="13.5" customHeight="1">
      <c r="C3283" s="381"/>
      <c r="D3283" s="381"/>
    </row>
    <row r="3284" spans="3:4" s="380" customFormat="1" ht="13.5" customHeight="1">
      <c r="C3284" s="381"/>
      <c r="D3284" s="381"/>
    </row>
    <row r="3285" spans="3:4" s="380" customFormat="1" ht="13.5" customHeight="1">
      <c r="C3285" s="381"/>
      <c r="D3285" s="381"/>
    </row>
    <row r="3286" spans="3:4" s="380" customFormat="1" ht="13.5" customHeight="1">
      <c r="C3286" s="381"/>
      <c r="D3286" s="381"/>
    </row>
    <row r="3287" spans="3:4" s="380" customFormat="1" ht="13.5" customHeight="1">
      <c r="C3287" s="381"/>
      <c r="D3287" s="381"/>
    </row>
    <row r="3288" spans="3:4" s="380" customFormat="1" ht="13.5" customHeight="1">
      <c r="C3288" s="381"/>
      <c r="D3288" s="381"/>
    </row>
    <row r="3289" spans="3:4" s="380" customFormat="1" ht="13.5" customHeight="1">
      <c r="C3289" s="381"/>
      <c r="D3289" s="381"/>
    </row>
    <row r="3290" spans="3:4" s="380" customFormat="1" ht="13.5" customHeight="1">
      <c r="C3290" s="381"/>
      <c r="D3290" s="381"/>
    </row>
    <row r="3291" spans="3:4" s="380" customFormat="1" ht="13.5" customHeight="1">
      <c r="C3291" s="381"/>
      <c r="D3291" s="381"/>
    </row>
    <row r="3292" spans="3:4" s="380" customFormat="1" ht="13.5" customHeight="1">
      <c r="C3292" s="381"/>
      <c r="D3292" s="381"/>
    </row>
    <row r="3293" spans="3:4" s="380" customFormat="1" ht="13.5" customHeight="1">
      <c r="C3293" s="381"/>
      <c r="D3293" s="381"/>
    </row>
    <row r="3294" spans="3:4" s="380" customFormat="1" ht="13.5" customHeight="1">
      <c r="C3294" s="381"/>
      <c r="D3294" s="381"/>
    </row>
    <row r="3295" spans="3:4" s="380" customFormat="1" ht="13.5" customHeight="1">
      <c r="C3295" s="381"/>
      <c r="D3295" s="381"/>
    </row>
    <row r="3296" spans="3:4" s="380" customFormat="1" ht="13.5" customHeight="1">
      <c r="C3296" s="381"/>
      <c r="D3296" s="381"/>
    </row>
    <row r="3297" spans="3:4" s="380" customFormat="1" ht="13.5" customHeight="1">
      <c r="C3297" s="381"/>
      <c r="D3297" s="381"/>
    </row>
    <row r="3298" spans="3:4" s="380" customFormat="1" ht="13.5" customHeight="1">
      <c r="C3298" s="381"/>
      <c r="D3298" s="381"/>
    </row>
    <row r="3299" spans="3:4" s="380" customFormat="1" ht="13.5" customHeight="1">
      <c r="C3299" s="381"/>
      <c r="D3299" s="381"/>
    </row>
    <row r="3300" spans="3:4" s="380" customFormat="1" ht="13.5" customHeight="1">
      <c r="C3300" s="381"/>
      <c r="D3300" s="381"/>
    </row>
    <row r="3301" spans="3:4" s="380" customFormat="1" ht="13.5" customHeight="1">
      <c r="C3301" s="381"/>
      <c r="D3301" s="381"/>
    </row>
    <row r="3302" spans="3:4" s="380" customFormat="1" ht="13.5" customHeight="1">
      <c r="C3302" s="381"/>
      <c r="D3302" s="381"/>
    </row>
    <row r="3303" spans="3:4" s="380" customFormat="1" ht="13.5" customHeight="1">
      <c r="C3303" s="381"/>
      <c r="D3303" s="381"/>
    </row>
    <row r="3304" spans="3:4" s="380" customFormat="1" ht="13.5" customHeight="1">
      <c r="C3304" s="381"/>
      <c r="D3304" s="381"/>
    </row>
    <row r="3305" spans="3:4" s="380" customFormat="1" ht="13.5" customHeight="1">
      <c r="C3305" s="381"/>
      <c r="D3305" s="381"/>
    </row>
    <row r="3306" spans="3:4" s="380" customFormat="1" ht="13.5" customHeight="1">
      <c r="C3306" s="381"/>
      <c r="D3306" s="381"/>
    </row>
    <row r="3307" spans="3:4" s="380" customFormat="1" ht="13.5" customHeight="1">
      <c r="C3307" s="381"/>
      <c r="D3307" s="381"/>
    </row>
    <row r="3308" spans="3:4" s="380" customFormat="1" ht="13.5" customHeight="1">
      <c r="C3308" s="381"/>
      <c r="D3308" s="381"/>
    </row>
    <row r="3309" spans="3:4" s="380" customFormat="1" ht="13.5" customHeight="1">
      <c r="C3309" s="381"/>
      <c r="D3309" s="381"/>
    </row>
    <row r="3310" spans="3:4" s="380" customFormat="1" ht="13.5" customHeight="1">
      <c r="C3310" s="381"/>
      <c r="D3310" s="381"/>
    </row>
    <row r="3311" spans="3:4" s="380" customFormat="1" ht="13.5" customHeight="1">
      <c r="C3311" s="381"/>
      <c r="D3311" s="381"/>
    </row>
    <row r="3312" spans="3:4" s="380" customFormat="1" ht="13.5" customHeight="1">
      <c r="C3312" s="381"/>
      <c r="D3312" s="381"/>
    </row>
    <row r="3313" spans="3:4" s="380" customFormat="1" ht="13.5" customHeight="1">
      <c r="C3313" s="381"/>
      <c r="D3313" s="381"/>
    </row>
    <row r="3314" spans="3:4" s="380" customFormat="1" ht="13.5" customHeight="1">
      <c r="C3314" s="381"/>
      <c r="D3314" s="381"/>
    </row>
    <row r="3315" spans="3:4" s="380" customFormat="1" ht="13.5" customHeight="1">
      <c r="C3315" s="381"/>
      <c r="D3315" s="381"/>
    </row>
    <row r="3316" spans="3:4" s="380" customFormat="1" ht="13.5" customHeight="1">
      <c r="C3316" s="381"/>
      <c r="D3316" s="381"/>
    </row>
    <row r="3317" spans="3:4" s="380" customFormat="1" ht="13.5" customHeight="1">
      <c r="C3317" s="381"/>
      <c r="D3317" s="381"/>
    </row>
    <row r="3318" spans="3:4" s="380" customFormat="1" ht="13.5" customHeight="1">
      <c r="C3318" s="381"/>
      <c r="D3318" s="381"/>
    </row>
    <row r="3319" spans="3:4" s="380" customFormat="1" ht="13.5" customHeight="1">
      <c r="C3319" s="381"/>
      <c r="D3319" s="381"/>
    </row>
    <row r="3320" spans="3:4" s="380" customFormat="1" ht="13.5" customHeight="1">
      <c r="C3320" s="381"/>
      <c r="D3320" s="381"/>
    </row>
    <row r="3321" spans="3:4" s="380" customFormat="1" ht="13.5" customHeight="1">
      <c r="C3321" s="381"/>
      <c r="D3321" s="381"/>
    </row>
    <row r="3322" spans="3:4" s="380" customFormat="1" ht="13.5" customHeight="1">
      <c r="C3322" s="381"/>
      <c r="D3322" s="381"/>
    </row>
    <row r="3323" spans="3:4" s="380" customFormat="1" ht="13.5" customHeight="1">
      <c r="C3323" s="381"/>
      <c r="D3323" s="381"/>
    </row>
    <row r="3324" spans="3:4" s="380" customFormat="1" ht="13.5" customHeight="1">
      <c r="C3324" s="381"/>
      <c r="D3324" s="381"/>
    </row>
    <row r="3325" spans="3:4" s="380" customFormat="1" ht="13.5" customHeight="1">
      <c r="C3325" s="381"/>
      <c r="D3325" s="381"/>
    </row>
    <row r="3326" spans="3:4" s="380" customFormat="1" ht="13.5" customHeight="1">
      <c r="C3326" s="381"/>
      <c r="D3326" s="381"/>
    </row>
    <row r="3327" spans="3:4" s="380" customFormat="1" ht="13.5" customHeight="1">
      <c r="C3327" s="381"/>
      <c r="D3327" s="381"/>
    </row>
    <row r="3328" spans="3:4" s="380" customFormat="1" ht="13.5" customHeight="1">
      <c r="C3328" s="381"/>
      <c r="D3328" s="381"/>
    </row>
    <row r="3329" spans="3:4" s="380" customFormat="1" ht="13.5" customHeight="1">
      <c r="C3329" s="381"/>
      <c r="D3329" s="381"/>
    </row>
    <row r="3330" spans="3:4" s="380" customFormat="1" ht="13.5" customHeight="1">
      <c r="C3330" s="381"/>
      <c r="D3330" s="381"/>
    </row>
    <row r="3331" spans="3:4" s="380" customFormat="1" ht="13.5" customHeight="1">
      <c r="C3331" s="381"/>
      <c r="D3331" s="381"/>
    </row>
    <row r="3332" spans="3:4" s="380" customFormat="1" ht="13.5" customHeight="1">
      <c r="C3332" s="381"/>
      <c r="D3332" s="381"/>
    </row>
    <row r="3333" spans="3:4" s="380" customFormat="1" ht="13.5" customHeight="1">
      <c r="C3333" s="381"/>
      <c r="D3333" s="381"/>
    </row>
    <row r="3334" spans="3:4" s="380" customFormat="1" ht="13.5" customHeight="1">
      <c r="C3334" s="381"/>
      <c r="D3334" s="381"/>
    </row>
    <row r="3335" spans="3:4" s="380" customFormat="1" ht="13.5" customHeight="1">
      <c r="C3335" s="381"/>
      <c r="D3335" s="381"/>
    </row>
    <row r="3336" spans="3:4" s="380" customFormat="1" ht="13.5" customHeight="1">
      <c r="C3336" s="381"/>
      <c r="D3336" s="381"/>
    </row>
    <row r="3337" spans="3:4" s="380" customFormat="1" ht="13.5" customHeight="1">
      <c r="C3337" s="381"/>
      <c r="D3337" s="381"/>
    </row>
    <row r="3338" spans="3:4" s="380" customFormat="1" ht="13.5" customHeight="1">
      <c r="C3338" s="381"/>
      <c r="D3338" s="381"/>
    </row>
    <row r="3339" spans="3:4" s="380" customFormat="1" ht="13.5" customHeight="1">
      <c r="C3339" s="381"/>
      <c r="D3339" s="381"/>
    </row>
    <row r="3340" spans="3:4" s="380" customFormat="1" ht="13.5" customHeight="1">
      <c r="C3340" s="381"/>
      <c r="D3340" s="381"/>
    </row>
    <row r="3341" spans="3:4" s="380" customFormat="1" ht="13.5" customHeight="1">
      <c r="C3341" s="381"/>
      <c r="D3341" s="381"/>
    </row>
    <row r="3342" spans="3:4" s="380" customFormat="1" ht="13.5" customHeight="1">
      <c r="C3342" s="381"/>
      <c r="D3342" s="381"/>
    </row>
    <row r="3343" spans="3:4" s="380" customFormat="1" ht="13.5" customHeight="1">
      <c r="C3343" s="381"/>
      <c r="D3343" s="381"/>
    </row>
    <row r="3344" spans="3:4" s="380" customFormat="1" ht="13.5" customHeight="1">
      <c r="C3344" s="381"/>
      <c r="D3344" s="381"/>
    </row>
    <row r="3345" spans="3:4" s="380" customFormat="1" ht="13.5" customHeight="1">
      <c r="C3345" s="381"/>
      <c r="D3345" s="381"/>
    </row>
    <row r="3346" spans="3:4" s="380" customFormat="1" ht="13.5" customHeight="1">
      <c r="C3346" s="381"/>
      <c r="D3346" s="381"/>
    </row>
    <row r="3347" spans="3:4" s="380" customFormat="1" ht="13.5" customHeight="1">
      <c r="C3347" s="381"/>
      <c r="D3347" s="381"/>
    </row>
    <row r="3348" spans="3:4" s="380" customFormat="1" ht="13.5" customHeight="1">
      <c r="C3348" s="381"/>
      <c r="D3348" s="381"/>
    </row>
    <row r="3349" spans="3:4" s="380" customFormat="1" ht="13.5" customHeight="1">
      <c r="C3349" s="381"/>
      <c r="D3349" s="381"/>
    </row>
    <row r="3350" spans="3:4" s="380" customFormat="1" ht="13.5" customHeight="1">
      <c r="C3350" s="381"/>
      <c r="D3350" s="381"/>
    </row>
    <row r="3351" spans="3:4" s="380" customFormat="1" ht="13.5" customHeight="1">
      <c r="C3351" s="381"/>
      <c r="D3351" s="381"/>
    </row>
    <row r="3352" spans="3:4" s="380" customFormat="1" ht="13.5" customHeight="1">
      <c r="C3352" s="381"/>
      <c r="D3352" s="381"/>
    </row>
    <row r="3353" spans="3:4" s="380" customFormat="1" ht="13.5" customHeight="1">
      <c r="C3353" s="381"/>
      <c r="D3353" s="381"/>
    </row>
    <row r="3354" spans="3:4" s="380" customFormat="1" ht="13.5" customHeight="1">
      <c r="C3354" s="381"/>
      <c r="D3354" s="381"/>
    </row>
    <row r="3355" spans="3:4" s="380" customFormat="1" ht="13.5" customHeight="1">
      <c r="C3355" s="381"/>
      <c r="D3355" s="381"/>
    </row>
    <row r="3356" spans="3:4" s="380" customFormat="1" ht="13.5" customHeight="1">
      <c r="C3356" s="381"/>
      <c r="D3356" s="381"/>
    </row>
    <row r="3357" spans="3:4" s="380" customFormat="1" ht="13.5" customHeight="1">
      <c r="C3357" s="381"/>
      <c r="D3357" s="381"/>
    </row>
    <row r="3358" spans="3:4" s="380" customFormat="1" ht="13.5" customHeight="1">
      <c r="C3358" s="381"/>
      <c r="D3358" s="381"/>
    </row>
    <row r="3359" spans="3:4" s="380" customFormat="1" ht="13.5" customHeight="1">
      <c r="C3359" s="381"/>
      <c r="D3359" s="381"/>
    </row>
    <row r="3360" spans="3:4" s="380" customFormat="1" ht="13.5" customHeight="1">
      <c r="C3360" s="381"/>
      <c r="D3360" s="381"/>
    </row>
    <row r="3361" spans="3:4" s="380" customFormat="1" ht="13.5" customHeight="1">
      <c r="C3361" s="381"/>
      <c r="D3361" s="381"/>
    </row>
    <row r="3362" spans="3:4" s="380" customFormat="1" ht="13.5" customHeight="1">
      <c r="C3362" s="381"/>
      <c r="D3362" s="381"/>
    </row>
    <row r="3363" spans="3:4" s="380" customFormat="1" ht="13.5" customHeight="1">
      <c r="C3363" s="381"/>
      <c r="D3363" s="381"/>
    </row>
    <row r="3364" spans="3:4" s="380" customFormat="1" ht="13.5" customHeight="1">
      <c r="C3364" s="381"/>
      <c r="D3364" s="381"/>
    </row>
    <row r="3365" spans="3:4" s="380" customFormat="1" ht="13.5" customHeight="1">
      <c r="C3365" s="381"/>
      <c r="D3365" s="381"/>
    </row>
    <row r="3366" spans="3:4" s="380" customFormat="1" ht="13.5" customHeight="1">
      <c r="C3366" s="381"/>
      <c r="D3366" s="381"/>
    </row>
    <row r="3367" spans="3:4" s="380" customFormat="1" ht="13.5" customHeight="1">
      <c r="C3367" s="381"/>
      <c r="D3367" s="381"/>
    </row>
    <row r="3368" spans="3:4" s="380" customFormat="1" ht="13.5" customHeight="1">
      <c r="C3368" s="381"/>
      <c r="D3368" s="381"/>
    </row>
    <row r="3369" spans="3:4" s="380" customFormat="1" ht="13.5" customHeight="1">
      <c r="C3369" s="381"/>
      <c r="D3369" s="381"/>
    </row>
    <row r="3370" spans="3:4" s="380" customFormat="1" ht="13.5" customHeight="1">
      <c r="C3370" s="381"/>
      <c r="D3370" s="381"/>
    </row>
    <row r="3371" spans="3:4" s="380" customFormat="1" ht="13.5" customHeight="1">
      <c r="C3371" s="381"/>
      <c r="D3371" s="381"/>
    </row>
    <row r="3372" spans="3:4" s="380" customFormat="1" ht="13.5" customHeight="1">
      <c r="C3372" s="381"/>
      <c r="D3372" s="381"/>
    </row>
    <row r="3373" spans="3:4" s="380" customFormat="1" ht="13.5" customHeight="1">
      <c r="C3373" s="381"/>
      <c r="D3373" s="381"/>
    </row>
    <row r="3374" spans="3:4" s="380" customFormat="1" ht="13.5" customHeight="1">
      <c r="C3374" s="381"/>
      <c r="D3374" s="381"/>
    </row>
    <row r="3375" spans="3:4" s="380" customFormat="1" ht="13.5" customHeight="1">
      <c r="C3375" s="381"/>
      <c r="D3375" s="381"/>
    </row>
    <row r="3376" spans="3:4" s="380" customFormat="1" ht="13.5" customHeight="1">
      <c r="C3376" s="381"/>
      <c r="D3376" s="381"/>
    </row>
    <row r="3377" spans="3:4" s="380" customFormat="1" ht="13.5" customHeight="1">
      <c r="C3377" s="381"/>
      <c r="D3377" s="381"/>
    </row>
    <row r="3378" spans="3:4" s="380" customFormat="1" ht="13.5" customHeight="1">
      <c r="C3378" s="381"/>
      <c r="D3378" s="381"/>
    </row>
    <row r="3379" spans="3:4" s="380" customFormat="1" ht="13.5" customHeight="1">
      <c r="C3379" s="381"/>
      <c r="D3379" s="381"/>
    </row>
    <row r="3380" spans="3:4" s="380" customFormat="1" ht="13.5" customHeight="1">
      <c r="C3380" s="381"/>
      <c r="D3380" s="381"/>
    </row>
    <row r="3381" spans="3:4" s="380" customFormat="1" ht="13.5" customHeight="1">
      <c r="C3381" s="381"/>
      <c r="D3381" s="381"/>
    </row>
    <row r="3382" spans="3:4" s="380" customFormat="1" ht="13.5" customHeight="1">
      <c r="C3382" s="381"/>
      <c r="D3382" s="381"/>
    </row>
    <row r="3383" spans="3:4" s="380" customFormat="1" ht="13.5" customHeight="1">
      <c r="C3383" s="381"/>
      <c r="D3383" s="381"/>
    </row>
    <row r="3384" spans="3:4" s="380" customFormat="1" ht="13.5" customHeight="1">
      <c r="C3384" s="381"/>
      <c r="D3384" s="381"/>
    </row>
    <row r="3385" spans="3:4" s="380" customFormat="1" ht="13.5" customHeight="1">
      <c r="C3385" s="381"/>
      <c r="D3385" s="381"/>
    </row>
    <row r="3386" spans="3:4" s="380" customFormat="1" ht="13.5" customHeight="1">
      <c r="C3386" s="381"/>
      <c r="D3386" s="381"/>
    </row>
    <row r="3387" spans="3:4" s="380" customFormat="1" ht="13.5" customHeight="1">
      <c r="C3387" s="381"/>
      <c r="D3387" s="381"/>
    </row>
    <row r="3388" spans="3:4" s="380" customFormat="1" ht="13.5" customHeight="1">
      <c r="C3388" s="381"/>
      <c r="D3388" s="381"/>
    </row>
    <row r="3389" spans="3:4" s="380" customFormat="1" ht="13.5" customHeight="1">
      <c r="C3389" s="381"/>
      <c r="D3389" s="381"/>
    </row>
    <row r="3390" spans="3:4" s="380" customFormat="1" ht="13.5" customHeight="1">
      <c r="C3390" s="381"/>
      <c r="D3390" s="381"/>
    </row>
    <row r="3391" spans="3:4" s="380" customFormat="1" ht="13.5" customHeight="1">
      <c r="C3391" s="381"/>
      <c r="D3391" s="381"/>
    </row>
    <row r="3392" spans="3:4" s="380" customFormat="1" ht="13.5" customHeight="1">
      <c r="C3392" s="381"/>
      <c r="D3392" s="381"/>
    </row>
    <row r="3393" spans="3:4" s="380" customFormat="1" ht="13.5" customHeight="1">
      <c r="C3393" s="381"/>
      <c r="D3393" s="381"/>
    </row>
    <row r="3394" spans="3:4" s="380" customFormat="1" ht="13.5" customHeight="1">
      <c r="C3394" s="381"/>
      <c r="D3394" s="381"/>
    </row>
    <row r="3395" spans="3:4" s="380" customFormat="1" ht="13.5" customHeight="1">
      <c r="C3395" s="381"/>
      <c r="D3395" s="381"/>
    </row>
    <row r="3396" spans="3:4" s="380" customFormat="1" ht="13.5" customHeight="1">
      <c r="C3396" s="381"/>
      <c r="D3396" s="381"/>
    </row>
    <row r="3397" spans="3:4" s="380" customFormat="1" ht="13.5" customHeight="1">
      <c r="C3397" s="381"/>
      <c r="D3397" s="381"/>
    </row>
    <row r="3398" spans="3:4" s="380" customFormat="1" ht="13.5" customHeight="1">
      <c r="C3398" s="381"/>
      <c r="D3398" s="381"/>
    </row>
    <row r="3399" spans="3:4" s="380" customFormat="1" ht="13.5" customHeight="1">
      <c r="C3399" s="381"/>
      <c r="D3399" s="381"/>
    </row>
    <row r="3400" spans="3:4" s="380" customFormat="1" ht="13.5" customHeight="1">
      <c r="C3400" s="381"/>
      <c r="D3400" s="381"/>
    </row>
    <row r="3401" spans="3:4" s="380" customFormat="1" ht="13.5" customHeight="1">
      <c r="C3401" s="381"/>
      <c r="D3401" s="381"/>
    </row>
    <row r="3402" spans="3:4" s="380" customFormat="1" ht="13.5" customHeight="1">
      <c r="C3402" s="381"/>
      <c r="D3402" s="381"/>
    </row>
    <row r="3403" spans="3:4" s="380" customFormat="1" ht="13.5" customHeight="1">
      <c r="C3403" s="381"/>
      <c r="D3403" s="381"/>
    </row>
    <row r="3404" spans="3:4" s="380" customFormat="1" ht="13.5" customHeight="1">
      <c r="C3404" s="381"/>
      <c r="D3404" s="381"/>
    </row>
    <row r="3405" spans="3:4" s="380" customFormat="1" ht="13.5" customHeight="1">
      <c r="C3405" s="381"/>
      <c r="D3405" s="381"/>
    </row>
    <row r="3406" spans="3:4" s="380" customFormat="1" ht="13.5" customHeight="1">
      <c r="C3406" s="381"/>
      <c r="D3406" s="381"/>
    </row>
    <row r="3407" spans="3:4" s="380" customFormat="1" ht="13.5" customHeight="1">
      <c r="C3407" s="381"/>
      <c r="D3407" s="381"/>
    </row>
    <row r="3408" spans="3:4" s="380" customFormat="1" ht="13.5" customHeight="1">
      <c r="C3408" s="381"/>
      <c r="D3408" s="381"/>
    </row>
    <row r="3409" spans="3:4" s="380" customFormat="1" ht="13.5" customHeight="1">
      <c r="C3409" s="381"/>
      <c r="D3409" s="381"/>
    </row>
    <row r="3410" spans="3:4" s="380" customFormat="1" ht="13.5" customHeight="1">
      <c r="C3410" s="381"/>
      <c r="D3410" s="381"/>
    </row>
    <row r="3411" spans="3:4" s="380" customFormat="1" ht="13.5" customHeight="1">
      <c r="C3411" s="381"/>
      <c r="D3411" s="381"/>
    </row>
    <row r="3412" spans="3:4" s="380" customFormat="1" ht="13.5" customHeight="1">
      <c r="C3412" s="381"/>
      <c r="D3412" s="381"/>
    </row>
    <row r="3413" spans="3:4" s="380" customFormat="1" ht="13.5" customHeight="1">
      <c r="C3413" s="381"/>
      <c r="D3413" s="381"/>
    </row>
    <row r="3414" spans="3:4" s="380" customFormat="1" ht="13.5" customHeight="1">
      <c r="C3414" s="381"/>
      <c r="D3414" s="381"/>
    </row>
    <row r="3415" spans="3:4" s="380" customFormat="1" ht="13.5" customHeight="1">
      <c r="C3415" s="381"/>
      <c r="D3415" s="381"/>
    </row>
    <row r="3416" spans="3:4" s="380" customFormat="1" ht="13.5" customHeight="1">
      <c r="C3416" s="381"/>
      <c r="D3416" s="381"/>
    </row>
    <row r="3417" spans="3:4" s="380" customFormat="1" ht="13.5" customHeight="1">
      <c r="C3417" s="381"/>
      <c r="D3417" s="381"/>
    </row>
    <row r="3418" spans="3:4" s="380" customFormat="1" ht="13.5" customHeight="1">
      <c r="C3418" s="381"/>
      <c r="D3418" s="381"/>
    </row>
    <row r="3419" spans="3:4" s="380" customFormat="1" ht="13.5" customHeight="1">
      <c r="C3419" s="381"/>
      <c r="D3419" s="381"/>
    </row>
    <row r="3420" spans="3:4" s="380" customFormat="1" ht="13.5" customHeight="1">
      <c r="C3420" s="381"/>
      <c r="D3420" s="381"/>
    </row>
    <row r="3421" spans="3:4" s="380" customFormat="1" ht="13.5" customHeight="1">
      <c r="C3421" s="381"/>
      <c r="D3421" s="381"/>
    </row>
    <row r="3422" spans="3:4" s="380" customFormat="1" ht="13.5" customHeight="1">
      <c r="C3422" s="381"/>
      <c r="D3422" s="381"/>
    </row>
    <row r="3423" spans="3:4" s="380" customFormat="1" ht="13.5" customHeight="1">
      <c r="C3423" s="381"/>
      <c r="D3423" s="381"/>
    </row>
    <row r="3424" spans="3:4" s="380" customFormat="1" ht="13.5" customHeight="1">
      <c r="C3424" s="381"/>
      <c r="D3424" s="381"/>
    </row>
    <row r="3425" spans="3:4" s="380" customFormat="1" ht="13.5" customHeight="1">
      <c r="C3425" s="381"/>
      <c r="D3425" s="381"/>
    </row>
    <row r="3426" spans="3:4" s="380" customFormat="1" ht="13.5" customHeight="1">
      <c r="C3426" s="381"/>
      <c r="D3426" s="381"/>
    </row>
    <row r="3427" spans="3:4" s="380" customFormat="1" ht="13.5" customHeight="1">
      <c r="C3427" s="381"/>
      <c r="D3427" s="381"/>
    </row>
    <row r="3428" spans="3:4" s="380" customFormat="1" ht="13.5" customHeight="1">
      <c r="C3428" s="381"/>
      <c r="D3428" s="381"/>
    </row>
    <row r="3429" spans="3:4" s="380" customFormat="1" ht="13.5" customHeight="1">
      <c r="C3429" s="381"/>
      <c r="D3429" s="381"/>
    </row>
    <row r="3430" spans="3:4" s="380" customFormat="1" ht="13.5" customHeight="1">
      <c r="C3430" s="381"/>
      <c r="D3430" s="381"/>
    </row>
    <row r="3431" spans="3:4" s="380" customFormat="1" ht="13.5" customHeight="1">
      <c r="C3431" s="381"/>
      <c r="D3431" s="381"/>
    </row>
    <row r="3432" spans="3:4" s="380" customFormat="1" ht="13.5" customHeight="1">
      <c r="C3432" s="381"/>
      <c r="D3432" s="381"/>
    </row>
    <row r="3433" spans="3:4" s="380" customFormat="1" ht="13.5" customHeight="1">
      <c r="C3433" s="381"/>
      <c r="D3433" s="381"/>
    </row>
    <row r="3434" spans="3:4" s="380" customFormat="1" ht="13.5" customHeight="1">
      <c r="C3434" s="381"/>
      <c r="D3434" s="381"/>
    </row>
    <row r="3435" spans="3:4" s="380" customFormat="1" ht="13.5" customHeight="1">
      <c r="C3435" s="381"/>
      <c r="D3435" s="381"/>
    </row>
    <row r="3436" spans="3:4" s="380" customFormat="1" ht="13.5" customHeight="1">
      <c r="C3436" s="381"/>
      <c r="D3436" s="381"/>
    </row>
    <row r="3437" spans="3:4" s="380" customFormat="1" ht="13.5" customHeight="1">
      <c r="C3437" s="381"/>
      <c r="D3437" s="381"/>
    </row>
    <row r="3438" spans="3:4" s="380" customFormat="1" ht="13.5" customHeight="1">
      <c r="C3438" s="381"/>
      <c r="D3438" s="381"/>
    </row>
    <row r="3439" spans="3:4" s="380" customFormat="1" ht="13.5" customHeight="1">
      <c r="C3439" s="381"/>
      <c r="D3439" s="381"/>
    </row>
    <row r="3440" spans="3:4" s="380" customFormat="1" ht="13.5" customHeight="1">
      <c r="C3440" s="381"/>
      <c r="D3440" s="381"/>
    </row>
    <row r="3441" spans="3:4" s="380" customFormat="1" ht="13.5" customHeight="1">
      <c r="C3441" s="381"/>
      <c r="D3441" s="381"/>
    </row>
    <row r="3442" spans="3:4" s="380" customFormat="1" ht="13.5" customHeight="1">
      <c r="C3442" s="381"/>
      <c r="D3442" s="381"/>
    </row>
    <row r="3443" spans="3:4" s="380" customFormat="1" ht="13.5" customHeight="1">
      <c r="C3443" s="381"/>
      <c r="D3443" s="381"/>
    </row>
    <row r="3444" spans="3:4" s="380" customFormat="1" ht="13.5" customHeight="1">
      <c r="C3444" s="381"/>
      <c r="D3444" s="381"/>
    </row>
    <row r="3445" spans="3:4" s="380" customFormat="1" ht="13.5" customHeight="1">
      <c r="C3445" s="381"/>
      <c r="D3445" s="381"/>
    </row>
    <row r="3446" spans="3:4" s="380" customFormat="1" ht="13.5" customHeight="1">
      <c r="C3446" s="381"/>
      <c r="D3446" s="381"/>
    </row>
    <row r="3447" spans="3:4" s="380" customFormat="1" ht="13.5" customHeight="1">
      <c r="C3447" s="381"/>
      <c r="D3447" s="381"/>
    </row>
    <row r="3448" spans="3:4" s="380" customFormat="1" ht="13.5" customHeight="1">
      <c r="C3448" s="381"/>
      <c r="D3448" s="381"/>
    </row>
    <row r="3449" spans="3:4" s="380" customFormat="1" ht="13.5" customHeight="1">
      <c r="C3449" s="381"/>
      <c r="D3449" s="381"/>
    </row>
    <row r="3450" spans="3:4" s="380" customFormat="1" ht="13.5" customHeight="1">
      <c r="C3450" s="381"/>
      <c r="D3450" s="381"/>
    </row>
    <row r="3451" spans="3:4" s="380" customFormat="1" ht="13.5" customHeight="1">
      <c r="C3451" s="381"/>
      <c r="D3451" s="381"/>
    </row>
    <row r="3452" spans="3:4" s="380" customFormat="1" ht="13.5" customHeight="1">
      <c r="C3452" s="381"/>
      <c r="D3452" s="381"/>
    </row>
    <row r="3453" spans="3:4" s="380" customFormat="1" ht="13.5" customHeight="1">
      <c r="C3453" s="381"/>
      <c r="D3453" s="381"/>
    </row>
    <row r="3454" spans="3:4" s="380" customFormat="1" ht="13.5" customHeight="1">
      <c r="C3454" s="381"/>
      <c r="D3454" s="381"/>
    </row>
    <row r="3455" spans="3:4" s="380" customFormat="1" ht="13.5" customHeight="1">
      <c r="C3455" s="381"/>
      <c r="D3455" s="381"/>
    </row>
    <row r="3456" spans="3:4" s="380" customFormat="1" ht="13.5" customHeight="1">
      <c r="C3456" s="381"/>
      <c r="D3456" s="381"/>
    </row>
    <row r="3457" spans="3:4" s="380" customFormat="1" ht="13.5" customHeight="1">
      <c r="C3457" s="381"/>
      <c r="D3457" s="381"/>
    </row>
    <row r="3458" spans="3:4" s="380" customFormat="1" ht="13.5" customHeight="1">
      <c r="C3458" s="381"/>
      <c r="D3458" s="381"/>
    </row>
    <row r="3459" spans="3:4" s="380" customFormat="1" ht="13.5" customHeight="1">
      <c r="C3459" s="381"/>
      <c r="D3459" s="381"/>
    </row>
    <row r="3460" spans="3:4" s="380" customFormat="1" ht="13.5" customHeight="1">
      <c r="C3460" s="381"/>
      <c r="D3460" s="381"/>
    </row>
    <row r="3461" spans="3:4" s="380" customFormat="1" ht="13.5" customHeight="1">
      <c r="C3461" s="381"/>
      <c r="D3461" s="381"/>
    </row>
    <row r="3462" spans="3:4" s="380" customFormat="1" ht="13.5" customHeight="1">
      <c r="C3462" s="381"/>
      <c r="D3462" s="381"/>
    </row>
    <row r="3463" spans="3:4" s="380" customFormat="1" ht="13.5" customHeight="1">
      <c r="C3463" s="381"/>
      <c r="D3463" s="381"/>
    </row>
    <row r="3464" spans="3:4" s="380" customFormat="1" ht="13.5" customHeight="1">
      <c r="C3464" s="381"/>
      <c r="D3464" s="381"/>
    </row>
    <row r="3465" spans="3:4" s="380" customFormat="1" ht="13.5" customHeight="1">
      <c r="C3465" s="381"/>
      <c r="D3465" s="381"/>
    </row>
    <row r="3466" spans="3:4" s="380" customFormat="1" ht="13.5" customHeight="1">
      <c r="C3466" s="381"/>
      <c r="D3466" s="381"/>
    </row>
    <row r="3467" spans="3:4" s="380" customFormat="1" ht="13.5" customHeight="1">
      <c r="C3467" s="381"/>
      <c r="D3467" s="381"/>
    </row>
    <row r="3468" spans="3:4" s="380" customFormat="1" ht="13.5" customHeight="1">
      <c r="C3468" s="381"/>
      <c r="D3468" s="381"/>
    </row>
    <row r="3469" spans="3:4" s="380" customFormat="1" ht="13.5" customHeight="1">
      <c r="C3469" s="381"/>
      <c r="D3469" s="381"/>
    </row>
    <row r="3470" spans="3:4" s="380" customFormat="1" ht="13.5" customHeight="1">
      <c r="C3470" s="381"/>
      <c r="D3470" s="381"/>
    </row>
    <row r="3471" spans="3:4" s="380" customFormat="1" ht="13.5" customHeight="1">
      <c r="C3471" s="381"/>
      <c r="D3471" s="381"/>
    </row>
    <row r="3472" spans="3:4" s="380" customFormat="1" ht="13.5" customHeight="1">
      <c r="C3472" s="381"/>
      <c r="D3472" s="381"/>
    </row>
    <row r="3473" spans="3:4" s="380" customFormat="1" ht="13.5" customHeight="1">
      <c r="C3473" s="381"/>
      <c r="D3473" s="381"/>
    </row>
    <row r="3474" spans="3:4" s="380" customFormat="1" ht="13.5" customHeight="1">
      <c r="C3474" s="381"/>
      <c r="D3474" s="381"/>
    </row>
    <row r="3475" spans="3:4" s="380" customFormat="1" ht="13.5" customHeight="1">
      <c r="C3475" s="381"/>
      <c r="D3475" s="381"/>
    </row>
    <row r="3476" spans="3:4" s="380" customFormat="1" ht="13.5" customHeight="1">
      <c r="C3476" s="381"/>
      <c r="D3476" s="381"/>
    </row>
    <row r="3477" spans="3:4" s="380" customFormat="1" ht="13.5" customHeight="1">
      <c r="C3477" s="381"/>
      <c r="D3477" s="381"/>
    </row>
    <row r="3478" spans="3:4" s="380" customFormat="1" ht="13.5" customHeight="1">
      <c r="C3478" s="381"/>
      <c r="D3478" s="381"/>
    </row>
    <row r="3479" spans="3:4" s="380" customFormat="1" ht="13.5" customHeight="1">
      <c r="C3479" s="381"/>
      <c r="D3479" s="381"/>
    </row>
    <row r="3480" spans="3:4" s="380" customFormat="1" ht="13.5" customHeight="1">
      <c r="C3480" s="381"/>
      <c r="D3480" s="381"/>
    </row>
    <row r="3481" spans="3:4" s="380" customFormat="1" ht="13.5" customHeight="1">
      <c r="C3481" s="381"/>
      <c r="D3481" s="381"/>
    </row>
    <row r="3482" spans="3:4" s="380" customFormat="1" ht="13.5" customHeight="1">
      <c r="C3482" s="381"/>
      <c r="D3482" s="381"/>
    </row>
    <row r="3483" spans="3:4" s="380" customFormat="1" ht="13.5" customHeight="1">
      <c r="C3483" s="381"/>
      <c r="D3483" s="381"/>
    </row>
    <row r="3484" spans="3:4" s="380" customFormat="1" ht="13.5" customHeight="1">
      <c r="C3484" s="381"/>
      <c r="D3484" s="381"/>
    </row>
    <row r="3485" spans="3:4" s="380" customFormat="1" ht="13.5" customHeight="1">
      <c r="C3485" s="381"/>
      <c r="D3485" s="381"/>
    </row>
    <row r="3486" spans="3:4" s="380" customFormat="1" ht="13.5" customHeight="1">
      <c r="C3486" s="381"/>
      <c r="D3486" s="381"/>
    </row>
    <row r="3487" spans="3:4" s="380" customFormat="1" ht="13.5" customHeight="1">
      <c r="C3487" s="381"/>
      <c r="D3487" s="381"/>
    </row>
    <row r="3488" spans="3:4" s="380" customFormat="1" ht="13.5" customHeight="1">
      <c r="C3488" s="381"/>
      <c r="D3488" s="381"/>
    </row>
    <row r="3489" spans="3:4" s="380" customFormat="1" ht="13.5" customHeight="1">
      <c r="C3489" s="381"/>
      <c r="D3489" s="381"/>
    </row>
    <row r="3490" spans="3:4" s="380" customFormat="1" ht="13.5" customHeight="1">
      <c r="C3490" s="381"/>
      <c r="D3490" s="381"/>
    </row>
    <row r="3491" spans="3:4" s="380" customFormat="1" ht="13.5" customHeight="1">
      <c r="C3491" s="381"/>
      <c r="D3491" s="381"/>
    </row>
    <row r="3492" spans="3:4" s="380" customFormat="1" ht="13.5" customHeight="1">
      <c r="C3492" s="381"/>
      <c r="D3492" s="381"/>
    </row>
    <row r="3493" spans="3:4" s="380" customFormat="1" ht="13.5" customHeight="1">
      <c r="C3493" s="381"/>
      <c r="D3493" s="381"/>
    </row>
    <row r="3494" spans="3:4" s="380" customFormat="1" ht="13.5" customHeight="1">
      <c r="C3494" s="381"/>
      <c r="D3494" s="381"/>
    </row>
    <row r="3495" spans="3:4" s="380" customFormat="1" ht="13.5" customHeight="1">
      <c r="C3495" s="381"/>
      <c r="D3495" s="381"/>
    </row>
    <row r="3496" spans="3:4" s="380" customFormat="1" ht="13.5" customHeight="1">
      <c r="C3496" s="381"/>
      <c r="D3496" s="381"/>
    </row>
    <row r="3497" spans="3:4" s="380" customFormat="1" ht="13.5" customHeight="1">
      <c r="C3497" s="381"/>
      <c r="D3497" s="381"/>
    </row>
    <row r="3498" spans="3:4" s="380" customFormat="1" ht="13.5" customHeight="1">
      <c r="C3498" s="381"/>
      <c r="D3498" s="381"/>
    </row>
    <row r="3499" spans="3:4" s="380" customFormat="1" ht="13.5" customHeight="1">
      <c r="C3499" s="381"/>
      <c r="D3499" s="381"/>
    </row>
    <row r="3500" spans="3:4" s="380" customFormat="1" ht="13.5" customHeight="1">
      <c r="C3500" s="381"/>
      <c r="D3500" s="381"/>
    </row>
    <row r="3501" spans="3:4" s="380" customFormat="1" ht="13.5" customHeight="1">
      <c r="C3501" s="381"/>
      <c r="D3501" s="381"/>
    </row>
    <row r="3502" spans="3:4" s="380" customFormat="1" ht="13.5" customHeight="1">
      <c r="C3502" s="381"/>
      <c r="D3502" s="381"/>
    </row>
    <row r="3503" spans="3:4" s="380" customFormat="1" ht="13.5" customHeight="1">
      <c r="C3503" s="381"/>
      <c r="D3503" s="381"/>
    </row>
    <row r="3504" spans="3:4" s="380" customFormat="1" ht="13.5" customHeight="1">
      <c r="C3504" s="381"/>
      <c r="D3504" s="381"/>
    </row>
    <row r="3505" spans="3:4" s="380" customFormat="1" ht="13.5" customHeight="1">
      <c r="C3505" s="381"/>
      <c r="D3505" s="381"/>
    </row>
    <row r="3506" spans="3:4" s="380" customFormat="1" ht="13.5" customHeight="1">
      <c r="C3506" s="381"/>
      <c r="D3506" s="381"/>
    </row>
    <row r="3507" spans="3:4" s="380" customFormat="1" ht="13.5" customHeight="1">
      <c r="C3507" s="381"/>
      <c r="D3507" s="381"/>
    </row>
    <row r="3508" spans="3:4" s="380" customFormat="1" ht="13.5" customHeight="1">
      <c r="C3508" s="381"/>
      <c r="D3508" s="381"/>
    </row>
    <row r="3509" spans="3:4" s="380" customFormat="1" ht="13.5" customHeight="1">
      <c r="C3509" s="381"/>
      <c r="D3509" s="381"/>
    </row>
    <row r="3510" spans="3:4" s="380" customFormat="1" ht="13.5" customHeight="1">
      <c r="C3510" s="381"/>
      <c r="D3510" s="381"/>
    </row>
    <row r="3511" spans="3:4" s="380" customFormat="1" ht="13.5" customHeight="1">
      <c r="C3511" s="381"/>
      <c r="D3511" s="381"/>
    </row>
    <row r="3512" spans="3:4" s="380" customFormat="1" ht="13.5" customHeight="1">
      <c r="C3512" s="381"/>
      <c r="D3512" s="381"/>
    </row>
    <row r="3513" spans="3:4" s="380" customFormat="1" ht="13.5" customHeight="1">
      <c r="C3513" s="381"/>
      <c r="D3513" s="381"/>
    </row>
    <row r="3514" spans="3:4" s="380" customFormat="1" ht="13.5" customHeight="1">
      <c r="C3514" s="381"/>
      <c r="D3514" s="381"/>
    </row>
    <row r="3515" spans="3:4" s="380" customFormat="1" ht="13.5" customHeight="1">
      <c r="C3515" s="381"/>
      <c r="D3515" s="381"/>
    </row>
    <row r="3516" spans="3:4" s="380" customFormat="1" ht="13.5" customHeight="1">
      <c r="C3516" s="381"/>
      <c r="D3516" s="381"/>
    </row>
    <row r="3517" spans="3:4" s="380" customFormat="1" ht="13.5" customHeight="1">
      <c r="C3517" s="381"/>
      <c r="D3517" s="381"/>
    </row>
    <row r="3518" spans="3:4" s="380" customFormat="1" ht="13.5" customHeight="1">
      <c r="C3518" s="381"/>
      <c r="D3518" s="381"/>
    </row>
    <row r="3519" spans="3:4" s="380" customFormat="1" ht="13.5" customHeight="1">
      <c r="C3519" s="381"/>
      <c r="D3519" s="381"/>
    </row>
    <row r="3520" spans="3:4" s="380" customFormat="1" ht="13.5" customHeight="1">
      <c r="C3520" s="381"/>
      <c r="D3520" s="381"/>
    </row>
    <row r="3521" spans="3:4" s="380" customFormat="1" ht="13.5" customHeight="1">
      <c r="C3521" s="381"/>
      <c r="D3521" s="381"/>
    </row>
    <row r="3522" spans="3:4" s="380" customFormat="1" ht="13.5" customHeight="1">
      <c r="C3522" s="381"/>
      <c r="D3522" s="381"/>
    </row>
    <row r="3523" spans="3:4" s="380" customFormat="1" ht="13.5" customHeight="1">
      <c r="C3523" s="381"/>
      <c r="D3523" s="381"/>
    </row>
    <row r="3524" spans="3:4" s="380" customFormat="1" ht="13.5" customHeight="1">
      <c r="C3524" s="381"/>
      <c r="D3524" s="381"/>
    </row>
    <row r="3525" spans="3:4" s="380" customFormat="1" ht="13.5" customHeight="1">
      <c r="C3525" s="381"/>
      <c r="D3525" s="381"/>
    </row>
    <row r="3526" spans="3:4" s="380" customFormat="1" ht="13.5" customHeight="1">
      <c r="C3526" s="381"/>
      <c r="D3526" s="381"/>
    </row>
    <row r="3527" spans="3:4" s="380" customFormat="1" ht="13.5" customHeight="1">
      <c r="C3527" s="381"/>
      <c r="D3527" s="381"/>
    </row>
    <row r="3528" spans="3:4" s="380" customFormat="1" ht="13.5" customHeight="1">
      <c r="C3528" s="381"/>
      <c r="D3528" s="381"/>
    </row>
    <row r="3529" spans="3:4" s="380" customFormat="1" ht="13.5" customHeight="1">
      <c r="C3529" s="381"/>
      <c r="D3529" s="381"/>
    </row>
    <row r="3530" spans="3:4" s="380" customFormat="1" ht="13.5" customHeight="1">
      <c r="C3530" s="381"/>
      <c r="D3530" s="381"/>
    </row>
    <row r="3531" spans="3:4" s="380" customFormat="1" ht="13.5" customHeight="1">
      <c r="C3531" s="381"/>
      <c r="D3531" s="381"/>
    </row>
    <row r="3532" spans="3:4" s="380" customFormat="1" ht="13.5" customHeight="1">
      <c r="C3532" s="381"/>
      <c r="D3532" s="381"/>
    </row>
    <row r="3533" spans="3:4" s="380" customFormat="1" ht="13.5" customHeight="1">
      <c r="C3533" s="381"/>
      <c r="D3533" s="381"/>
    </row>
    <row r="3534" spans="3:4" s="380" customFormat="1" ht="13.5" customHeight="1">
      <c r="C3534" s="381"/>
      <c r="D3534" s="381"/>
    </row>
    <row r="3535" spans="3:4" s="380" customFormat="1" ht="13.5" customHeight="1">
      <c r="C3535" s="381"/>
      <c r="D3535" s="381"/>
    </row>
    <row r="3536" spans="3:4" s="380" customFormat="1" ht="13.5" customHeight="1">
      <c r="C3536" s="381"/>
      <c r="D3536" s="381"/>
    </row>
    <row r="3537" spans="3:4" s="380" customFormat="1" ht="13.5" customHeight="1">
      <c r="C3537" s="381"/>
      <c r="D3537" s="381"/>
    </row>
    <row r="3538" spans="3:4" s="380" customFormat="1" ht="13.5" customHeight="1">
      <c r="C3538" s="381"/>
      <c r="D3538" s="381"/>
    </row>
    <row r="3539" spans="3:4" s="380" customFormat="1" ht="13.5" customHeight="1">
      <c r="C3539" s="381"/>
      <c r="D3539" s="381"/>
    </row>
    <row r="3540" spans="3:4" s="380" customFormat="1" ht="13.5" customHeight="1">
      <c r="C3540" s="381"/>
      <c r="D3540" s="381"/>
    </row>
    <row r="3541" spans="3:4" s="380" customFormat="1" ht="13.5" customHeight="1">
      <c r="C3541" s="381"/>
      <c r="D3541" s="381"/>
    </row>
    <row r="3542" spans="3:4" s="380" customFormat="1" ht="13.5" customHeight="1">
      <c r="C3542" s="381"/>
      <c r="D3542" s="381"/>
    </row>
    <row r="3543" spans="3:4" s="380" customFormat="1" ht="13.5" customHeight="1">
      <c r="C3543" s="381"/>
      <c r="D3543" s="381"/>
    </row>
    <row r="3544" spans="3:4" s="380" customFormat="1" ht="13.5" customHeight="1">
      <c r="C3544" s="381"/>
      <c r="D3544" s="381"/>
    </row>
    <row r="3545" spans="3:4" s="380" customFormat="1" ht="13.5" customHeight="1">
      <c r="C3545" s="381"/>
      <c r="D3545" s="381"/>
    </row>
    <row r="3546" spans="3:4" s="380" customFormat="1" ht="13.5" customHeight="1">
      <c r="C3546" s="381"/>
      <c r="D3546" s="381"/>
    </row>
    <row r="3547" spans="3:4" s="380" customFormat="1" ht="13.5" customHeight="1">
      <c r="C3547" s="381"/>
      <c r="D3547" s="381"/>
    </row>
    <row r="3548" spans="3:4" s="380" customFormat="1" ht="13.5" customHeight="1">
      <c r="C3548" s="381"/>
      <c r="D3548" s="381"/>
    </row>
    <row r="3549" spans="3:4" s="380" customFormat="1" ht="13.5" customHeight="1">
      <c r="C3549" s="381"/>
      <c r="D3549" s="381"/>
    </row>
    <row r="3550" spans="3:4" s="380" customFormat="1" ht="13.5" customHeight="1">
      <c r="C3550" s="381"/>
      <c r="D3550" s="381"/>
    </row>
    <row r="3551" spans="3:4" s="380" customFormat="1" ht="13.5" customHeight="1">
      <c r="C3551" s="381"/>
      <c r="D3551" s="381"/>
    </row>
    <row r="3552" spans="3:4" s="380" customFormat="1" ht="13.5" customHeight="1">
      <c r="C3552" s="381"/>
      <c r="D3552" s="381"/>
    </row>
    <row r="3553" spans="3:4" s="380" customFormat="1" ht="13.5" customHeight="1">
      <c r="C3553" s="381"/>
      <c r="D3553" s="381"/>
    </row>
    <row r="3554" spans="3:4" s="380" customFormat="1" ht="13.5" customHeight="1">
      <c r="C3554" s="381"/>
      <c r="D3554" s="381"/>
    </row>
    <row r="3555" spans="3:4" s="380" customFormat="1" ht="13.5" customHeight="1">
      <c r="C3555" s="381"/>
      <c r="D3555" s="381"/>
    </row>
    <row r="3556" spans="3:4" s="380" customFormat="1" ht="13.5" customHeight="1">
      <c r="C3556" s="381"/>
      <c r="D3556" s="381"/>
    </row>
    <row r="3557" spans="3:4" s="380" customFormat="1" ht="13.5" customHeight="1">
      <c r="C3557" s="381"/>
      <c r="D3557" s="381"/>
    </row>
    <row r="3558" spans="3:4" s="380" customFormat="1" ht="13.5" customHeight="1">
      <c r="C3558" s="381"/>
      <c r="D3558" s="381"/>
    </row>
    <row r="3559" spans="3:4" s="380" customFormat="1" ht="13.5" customHeight="1">
      <c r="C3559" s="381"/>
      <c r="D3559" s="381"/>
    </row>
    <row r="3560" spans="3:4" s="380" customFormat="1" ht="13.5" customHeight="1">
      <c r="C3560" s="381"/>
      <c r="D3560" s="381"/>
    </row>
    <row r="3561" spans="3:4" s="380" customFormat="1" ht="13.5" customHeight="1">
      <c r="C3561" s="381"/>
      <c r="D3561" s="381"/>
    </row>
    <row r="3562" spans="3:4" s="380" customFormat="1" ht="13.5" customHeight="1">
      <c r="C3562" s="381"/>
      <c r="D3562" s="381"/>
    </row>
    <row r="3563" spans="3:4" s="380" customFormat="1" ht="13.5" customHeight="1">
      <c r="C3563" s="381"/>
      <c r="D3563" s="381"/>
    </row>
    <row r="3564" spans="3:4" s="380" customFormat="1" ht="13.5" customHeight="1">
      <c r="C3564" s="381"/>
      <c r="D3564" s="381"/>
    </row>
    <row r="3565" spans="3:4" s="380" customFormat="1" ht="13.5" customHeight="1">
      <c r="C3565" s="381"/>
      <c r="D3565" s="381"/>
    </row>
    <row r="3566" spans="3:4" s="380" customFormat="1" ht="13.5" customHeight="1">
      <c r="C3566" s="381"/>
      <c r="D3566" s="381"/>
    </row>
    <row r="3567" spans="3:4" s="380" customFormat="1" ht="13.5" customHeight="1">
      <c r="C3567" s="381"/>
      <c r="D3567" s="381"/>
    </row>
    <row r="3568" spans="3:4" s="380" customFormat="1" ht="13.5" customHeight="1">
      <c r="C3568" s="381"/>
      <c r="D3568" s="381"/>
    </row>
    <row r="3569" spans="3:4" s="380" customFormat="1" ht="13.5" customHeight="1">
      <c r="C3569" s="381"/>
      <c r="D3569" s="381"/>
    </row>
    <row r="3570" spans="3:4" s="380" customFormat="1" ht="13.5" customHeight="1">
      <c r="C3570" s="381"/>
      <c r="D3570" s="381"/>
    </row>
    <row r="3571" spans="3:4" s="380" customFormat="1" ht="13.5" customHeight="1">
      <c r="C3571" s="381"/>
      <c r="D3571" s="381"/>
    </row>
    <row r="3572" spans="3:4" s="380" customFormat="1" ht="13.5" customHeight="1">
      <c r="C3572" s="381"/>
      <c r="D3572" s="381"/>
    </row>
    <row r="3573" spans="3:4" s="380" customFormat="1" ht="13.5" customHeight="1">
      <c r="C3573" s="381"/>
      <c r="D3573" s="381"/>
    </row>
    <row r="3574" spans="3:4" s="380" customFormat="1" ht="13.5" customHeight="1">
      <c r="C3574" s="381"/>
      <c r="D3574" s="381"/>
    </row>
    <row r="3575" spans="3:4" s="380" customFormat="1" ht="13.5" customHeight="1">
      <c r="C3575" s="381"/>
      <c r="D3575" s="381"/>
    </row>
    <row r="3576" spans="3:4" s="380" customFormat="1" ht="13.5" customHeight="1">
      <c r="C3576" s="381"/>
      <c r="D3576" s="381"/>
    </row>
    <row r="3577" spans="3:4" s="380" customFormat="1" ht="13.5" customHeight="1">
      <c r="C3577" s="381"/>
      <c r="D3577" s="381"/>
    </row>
    <row r="3578" spans="3:4" s="380" customFormat="1" ht="13.5" customHeight="1">
      <c r="C3578" s="381"/>
      <c r="D3578" s="381"/>
    </row>
    <row r="3579" spans="3:4" s="380" customFormat="1" ht="13.5" customHeight="1">
      <c r="C3579" s="381"/>
      <c r="D3579" s="381"/>
    </row>
    <row r="3580" spans="3:4" s="380" customFormat="1" ht="13.5" customHeight="1">
      <c r="C3580" s="381"/>
      <c r="D3580" s="381"/>
    </row>
    <row r="3581" spans="3:4" s="380" customFormat="1" ht="13.5" customHeight="1">
      <c r="C3581" s="381"/>
      <c r="D3581" s="381"/>
    </row>
    <row r="3582" spans="3:4" s="380" customFormat="1" ht="13.5" customHeight="1">
      <c r="C3582" s="381"/>
      <c r="D3582" s="381"/>
    </row>
    <row r="3583" spans="3:4" s="380" customFormat="1" ht="13.5" customHeight="1">
      <c r="C3583" s="381"/>
      <c r="D3583" s="381"/>
    </row>
    <row r="3584" spans="3:4" s="380" customFormat="1" ht="13.5" customHeight="1">
      <c r="C3584" s="381"/>
      <c r="D3584" s="381"/>
    </row>
    <row r="3585" spans="3:4" s="380" customFormat="1" ht="13.5" customHeight="1">
      <c r="C3585" s="381"/>
      <c r="D3585" s="381"/>
    </row>
    <row r="3586" spans="3:4" s="380" customFormat="1" ht="13.5" customHeight="1">
      <c r="C3586" s="381"/>
      <c r="D3586" s="381"/>
    </row>
    <row r="3587" spans="3:4" s="380" customFormat="1" ht="13.5" customHeight="1">
      <c r="C3587" s="381"/>
      <c r="D3587" s="381"/>
    </row>
    <row r="3588" spans="3:4" s="380" customFormat="1" ht="13.5" customHeight="1">
      <c r="C3588" s="381"/>
      <c r="D3588" s="381"/>
    </row>
    <row r="3589" spans="3:4" s="380" customFormat="1" ht="13.5" customHeight="1">
      <c r="C3589" s="381"/>
      <c r="D3589" s="381"/>
    </row>
    <row r="3590" spans="3:4" s="380" customFormat="1" ht="13.5" customHeight="1">
      <c r="C3590" s="381"/>
      <c r="D3590" s="381"/>
    </row>
    <row r="3591" spans="3:4" s="380" customFormat="1" ht="13.5" customHeight="1">
      <c r="C3591" s="381"/>
      <c r="D3591" s="381"/>
    </row>
    <row r="3592" spans="3:4" s="380" customFormat="1" ht="13.5" customHeight="1">
      <c r="C3592" s="381"/>
      <c r="D3592" s="381"/>
    </row>
    <row r="3593" spans="3:4" s="380" customFormat="1" ht="13.5" customHeight="1">
      <c r="C3593" s="381"/>
      <c r="D3593" s="381"/>
    </row>
    <row r="3594" spans="3:4" s="380" customFormat="1" ht="13.5" customHeight="1">
      <c r="C3594" s="381"/>
      <c r="D3594" s="381"/>
    </row>
    <row r="3595" spans="3:4" s="380" customFormat="1" ht="13.5" customHeight="1">
      <c r="C3595" s="381"/>
      <c r="D3595" s="381"/>
    </row>
    <row r="3596" spans="3:4" s="380" customFormat="1" ht="13.5" customHeight="1">
      <c r="C3596" s="381"/>
      <c r="D3596" s="381"/>
    </row>
    <row r="3597" spans="3:4" s="380" customFormat="1" ht="13.5" customHeight="1">
      <c r="C3597" s="381"/>
      <c r="D3597" s="381"/>
    </row>
    <row r="3598" spans="3:4" s="380" customFormat="1" ht="13.5" customHeight="1">
      <c r="C3598" s="381"/>
      <c r="D3598" s="381"/>
    </row>
    <row r="3599" spans="3:4" s="380" customFormat="1" ht="13.5" customHeight="1">
      <c r="C3599" s="381"/>
      <c r="D3599" s="381"/>
    </row>
    <row r="3600" spans="3:4" s="380" customFormat="1" ht="13.5" customHeight="1">
      <c r="C3600" s="381"/>
      <c r="D3600" s="381"/>
    </row>
    <row r="3601" spans="3:4" s="380" customFormat="1" ht="13.5" customHeight="1">
      <c r="C3601" s="381"/>
      <c r="D3601" s="381"/>
    </row>
    <row r="3602" spans="3:4" s="380" customFormat="1" ht="13.5" customHeight="1">
      <c r="C3602" s="381"/>
      <c r="D3602" s="381"/>
    </row>
    <row r="3603" spans="3:4" s="380" customFormat="1" ht="13.5" customHeight="1">
      <c r="C3603" s="381"/>
      <c r="D3603" s="381"/>
    </row>
    <row r="3604" spans="3:4" s="380" customFormat="1" ht="13.5" customHeight="1">
      <c r="C3604" s="381"/>
      <c r="D3604" s="381"/>
    </row>
    <row r="3605" spans="3:4" s="380" customFormat="1" ht="13.5" customHeight="1">
      <c r="C3605" s="381"/>
      <c r="D3605" s="381"/>
    </row>
    <row r="3606" spans="3:4" s="380" customFormat="1" ht="13.5" customHeight="1">
      <c r="C3606" s="381"/>
      <c r="D3606" s="381"/>
    </row>
    <row r="3607" spans="3:4" s="380" customFormat="1" ht="13.5" customHeight="1">
      <c r="C3607" s="381"/>
      <c r="D3607" s="381"/>
    </row>
    <row r="3608" spans="3:4" s="380" customFormat="1" ht="13.5" customHeight="1">
      <c r="C3608" s="381"/>
      <c r="D3608" s="381"/>
    </row>
    <row r="3609" spans="3:4" s="380" customFormat="1" ht="13.5" customHeight="1">
      <c r="C3609" s="381"/>
      <c r="D3609" s="381"/>
    </row>
    <row r="3610" spans="3:4" s="380" customFormat="1" ht="13.5" customHeight="1">
      <c r="C3610" s="381"/>
      <c r="D3610" s="381"/>
    </row>
    <row r="3611" spans="3:4" s="380" customFormat="1" ht="13.5" customHeight="1">
      <c r="C3611" s="381"/>
      <c r="D3611" s="381"/>
    </row>
    <row r="3612" spans="3:4" s="380" customFormat="1" ht="13.5" customHeight="1">
      <c r="C3612" s="381"/>
      <c r="D3612" s="381"/>
    </row>
    <row r="3613" spans="3:4" s="380" customFormat="1" ht="13.5" customHeight="1">
      <c r="C3613" s="381"/>
      <c r="D3613" s="381"/>
    </row>
    <row r="3614" spans="3:4" s="380" customFormat="1" ht="13.5" customHeight="1">
      <c r="C3614" s="381"/>
      <c r="D3614" s="381"/>
    </row>
    <row r="3615" spans="3:4" s="380" customFormat="1" ht="13.5" customHeight="1">
      <c r="C3615" s="381"/>
      <c r="D3615" s="381"/>
    </row>
    <row r="3616" spans="3:4" s="380" customFormat="1" ht="13.5" customHeight="1">
      <c r="C3616" s="381"/>
      <c r="D3616" s="381"/>
    </row>
    <row r="3617" spans="3:4" s="380" customFormat="1" ht="13.5" customHeight="1">
      <c r="C3617" s="381"/>
      <c r="D3617" s="381"/>
    </row>
    <row r="3618" spans="3:4" s="380" customFormat="1" ht="13.5" customHeight="1">
      <c r="C3618" s="381"/>
      <c r="D3618" s="381"/>
    </row>
    <row r="3619" spans="3:4" s="380" customFormat="1" ht="13.5" customHeight="1">
      <c r="C3619" s="381"/>
      <c r="D3619" s="381"/>
    </row>
    <row r="3620" spans="3:4" s="380" customFormat="1" ht="13.5" customHeight="1">
      <c r="C3620" s="381"/>
      <c r="D3620" s="381"/>
    </row>
    <row r="3621" spans="3:4" s="380" customFormat="1" ht="13.5" customHeight="1">
      <c r="C3621" s="381"/>
      <c r="D3621" s="381"/>
    </row>
    <row r="3622" spans="3:4" s="380" customFormat="1" ht="13.5" customHeight="1">
      <c r="C3622" s="381"/>
      <c r="D3622" s="381"/>
    </row>
    <row r="3623" spans="3:4" s="380" customFormat="1" ht="13.5" customHeight="1">
      <c r="C3623" s="381"/>
      <c r="D3623" s="381"/>
    </row>
    <row r="3624" spans="3:4" s="380" customFormat="1" ht="13.5" customHeight="1">
      <c r="C3624" s="381"/>
      <c r="D3624" s="381"/>
    </row>
    <row r="3625" spans="3:4" s="380" customFormat="1" ht="13.5" customHeight="1">
      <c r="C3625" s="381"/>
      <c r="D3625" s="381"/>
    </row>
    <row r="3626" spans="3:4" s="380" customFormat="1" ht="13.5" customHeight="1">
      <c r="C3626" s="381"/>
      <c r="D3626" s="381"/>
    </row>
    <row r="3627" spans="3:4" s="380" customFormat="1" ht="13.5" customHeight="1">
      <c r="C3627" s="381"/>
      <c r="D3627" s="381"/>
    </row>
    <row r="3628" spans="3:4" s="380" customFormat="1" ht="13.5" customHeight="1">
      <c r="C3628" s="381"/>
      <c r="D3628" s="381"/>
    </row>
    <row r="3629" spans="3:4" s="380" customFormat="1" ht="13.5" customHeight="1">
      <c r="C3629" s="381"/>
      <c r="D3629" s="381"/>
    </row>
    <row r="3630" spans="3:4" s="380" customFormat="1" ht="13.5" customHeight="1">
      <c r="C3630" s="381"/>
      <c r="D3630" s="381"/>
    </row>
    <row r="3631" spans="3:4" s="380" customFormat="1" ht="13.5" customHeight="1">
      <c r="C3631" s="381"/>
      <c r="D3631" s="381"/>
    </row>
    <row r="3632" spans="3:4" s="380" customFormat="1" ht="13.5" customHeight="1">
      <c r="C3632" s="381"/>
      <c r="D3632" s="381"/>
    </row>
    <row r="3633" spans="3:4" s="380" customFormat="1" ht="13.5" customHeight="1">
      <c r="C3633" s="381"/>
      <c r="D3633" s="381"/>
    </row>
    <row r="3634" spans="3:4" s="380" customFormat="1" ht="13.5" customHeight="1">
      <c r="C3634" s="381"/>
      <c r="D3634" s="381"/>
    </row>
    <row r="3635" spans="3:4" s="380" customFormat="1" ht="13.5" customHeight="1">
      <c r="C3635" s="381"/>
      <c r="D3635" s="381"/>
    </row>
    <row r="3636" spans="3:4" s="380" customFormat="1" ht="13.5" customHeight="1">
      <c r="C3636" s="381"/>
      <c r="D3636" s="381"/>
    </row>
    <row r="3637" spans="3:4" s="380" customFormat="1" ht="13.5" customHeight="1">
      <c r="C3637" s="381"/>
      <c r="D3637" s="381"/>
    </row>
    <row r="3638" spans="3:4" s="380" customFormat="1" ht="13.5" customHeight="1">
      <c r="C3638" s="381"/>
      <c r="D3638" s="381"/>
    </row>
    <row r="3639" spans="3:4" s="380" customFormat="1" ht="13.5" customHeight="1">
      <c r="C3639" s="381"/>
      <c r="D3639" s="381"/>
    </row>
    <row r="3640" spans="3:4" s="380" customFormat="1" ht="13.5" customHeight="1">
      <c r="C3640" s="381"/>
      <c r="D3640" s="381"/>
    </row>
    <row r="3641" spans="3:4" s="380" customFormat="1" ht="13.5" customHeight="1">
      <c r="C3641" s="381"/>
      <c r="D3641" s="381"/>
    </row>
    <row r="3642" spans="3:4" s="380" customFormat="1" ht="13.5" customHeight="1">
      <c r="C3642" s="381"/>
      <c r="D3642" s="381"/>
    </row>
    <row r="3643" spans="3:4" s="380" customFormat="1" ht="13.5" customHeight="1">
      <c r="C3643" s="381"/>
      <c r="D3643" s="381"/>
    </row>
    <row r="3644" spans="3:4" s="380" customFormat="1" ht="13.5" customHeight="1">
      <c r="C3644" s="381"/>
      <c r="D3644" s="381"/>
    </row>
    <row r="3645" spans="3:4" s="380" customFormat="1" ht="13.5" customHeight="1">
      <c r="C3645" s="381"/>
      <c r="D3645" s="381"/>
    </row>
    <row r="3646" spans="3:4" s="380" customFormat="1" ht="13.5" customHeight="1">
      <c r="C3646" s="381"/>
      <c r="D3646" s="381"/>
    </row>
    <row r="3647" spans="3:4" s="380" customFormat="1" ht="13.5" customHeight="1">
      <c r="C3647" s="381"/>
      <c r="D3647" s="381"/>
    </row>
    <row r="3648" spans="3:4" s="380" customFormat="1" ht="13.5" customHeight="1">
      <c r="C3648" s="381"/>
      <c r="D3648" s="381"/>
    </row>
    <row r="3649" spans="3:4" s="380" customFormat="1" ht="13.5" customHeight="1">
      <c r="C3649" s="381"/>
      <c r="D3649" s="381"/>
    </row>
    <row r="3650" spans="3:4" s="380" customFormat="1" ht="13.5" customHeight="1">
      <c r="C3650" s="381"/>
      <c r="D3650" s="381"/>
    </row>
    <row r="3651" spans="3:4" s="380" customFormat="1" ht="13.5" customHeight="1">
      <c r="C3651" s="381"/>
      <c r="D3651" s="381"/>
    </row>
    <row r="3652" spans="3:4" s="380" customFormat="1" ht="13.5" customHeight="1">
      <c r="C3652" s="381"/>
      <c r="D3652" s="381"/>
    </row>
    <row r="3653" spans="3:4" s="380" customFormat="1" ht="13.5" customHeight="1">
      <c r="C3653" s="381"/>
      <c r="D3653" s="381"/>
    </row>
    <row r="3654" spans="3:4" s="380" customFormat="1" ht="13.5" customHeight="1">
      <c r="C3654" s="381"/>
      <c r="D3654" s="381"/>
    </row>
    <row r="3655" spans="3:4" s="380" customFormat="1" ht="13.5" customHeight="1">
      <c r="C3655" s="381"/>
      <c r="D3655" s="381"/>
    </row>
    <row r="3656" spans="3:4" s="380" customFormat="1" ht="13.5" customHeight="1">
      <c r="C3656" s="381"/>
      <c r="D3656" s="381"/>
    </row>
    <row r="3657" spans="3:4" s="380" customFormat="1" ht="13.5" customHeight="1">
      <c r="C3657" s="381"/>
      <c r="D3657" s="381"/>
    </row>
    <row r="3658" spans="3:4" s="380" customFormat="1" ht="13.5" customHeight="1">
      <c r="C3658" s="381"/>
      <c r="D3658" s="381"/>
    </row>
    <row r="3659" spans="3:4" s="380" customFormat="1" ht="13.5" customHeight="1">
      <c r="C3659" s="381"/>
      <c r="D3659" s="381"/>
    </row>
    <row r="3660" spans="3:4" s="380" customFormat="1" ht="13.5" customHeight="1">
      <c r="C3660" s="381"/>
      <c r="D3660" s="381"/>
    </row>
    <row r="3661" spans="3:4" s="380" customFormat="1" ht="13.5" customHeight="1">
      <c r="C3661" s="381"/>
      <c r="D3661" s="381"/>
    </row>
    <row r="3662" spans="3:4" s="380" customFormat="1" ht="13.5" customHeight="1">
      <c r="C3662" s="381"/>
      <c r="D3662" s="381"/>
    </row>
    <row r="3663" spans="3:4" s="380" customFormat="1" ht="13.5" customHeight="1">
      <c r="C3663" s="381"/>
      <c r="D3663" s="381"/>
    </row>
    <row r="3664" spans="3:4" s="380" customFormat="1" ht="13.5" customHeight="1">
      <c r="C3664" s="381"/>
      <c r="D3664" s="381"/>
    </row>
    <row r="3665" spans="3:4" s="380" customFormat="1" ht="13.5" customHeight="1">
      <c r="C3665" s="381"/>
      <c r="D3665" s="381"/>
    </row>
    <row r="3666" spans="3:4" s="380" customFormat="1" ht="13.5" customHeight="1">
      <c r="C3666" s="381"/>
      <c r="D3666" s="381"/>
    </row>
    <row r="3667" spans="3:4" s="380" customFormat="1" ht="13.5" customHeight="1">
      <c r="C3667" s="381"/>
      <c r="D3667" s="381"/>
    </row>
    <row r="3668" spans="3:4" s="380" customFormat="1" ht="13.5" customHeight="1">
      <c r="C3668" s="381"/>
      <c r="D3668" s="381"/>
    </row>
    <row r="3669" spans="3:4" s="380" customFormat="1" ht="13.5" customHeight="1">
      <c r="C3669" s="381"/>
      <c r="D3669" s="381"/>
    </row>
    <row r="3670" spans="3:4" s="380" customFormat="1" ht="13.5" customHeight="1">
      <c r="C3670" s="381"/>
      <c r="D3670" s="381"/>
    </row>
    <row r="3671" spans="3:4" s="380" customFormat="1" ht="13.5" customHeight="1">
      <c r="C3671" s="381"/>
      <c r="D3671" s="381"/>
    </row>
    <row r="3672" spans="3:4" s="380" customFormat="1" ht="13.5" customHeight="1">
      <c r="C3672" s="381"/>
      <c r="D3672" s="381"/>
    </row>
    <row r="3673" spans="3:4" s="380" customFormat="1" ht="13.5" customHeight="1">
      <c r="C3673" s="381"/>
      <c r="D3673" s="381"/>
    </row>
    <row r="3674" spans="3:4" s="380" customFormat="1" ht="13.5" customHeight="1">
      <c r="C3674" s="381"/>
      <c r="D3674" s="381"/>
    </row>
    <row r="3675" spans="3:4" s="380" customFormat="1" ht="13.5" customHeight="1">
      <c r="C3675" s="381"/>
      <c r="D3675" s="381"/>
    </row>
    <row r="3676" spans="3:4" s="380" customFormat="1" ht="13.5" customHeight="1">
      <c r="C3676" s="381"/>
      <c r="D3676" s="381"/>
    </row>
    <row r="3677" spans="3:4" s="380" customFormat="1" ht="13.5" customHeight="1">
      <c r="C3677" s="381"/>
      <c r="D3677" s="381"/>
    </row>
    <row r="3678" spans="3:4" s="380" customFormat="1" ht="13.5" customHeight="1">
      <c r="C3678" s="381"/>
      <c r="D3678" s="381"/>
    </row>
    <row r="3679" spans="3:4" s="380" customFormat="1" ht="13.5" customHeight="1">
      <c r="C3679" s="381"/>
      <c r="D3679" s="381"/>
    </row>
    <row r="3680" spans="3:4" s="380" customFormat="1" ht="13.5" customHeight="1">
      <c r="C3680" s="381"/>
      <c r="D3680" s="381"/>
    </row>
    <row r="3681" spans="3:4" s="380" customFormat="1" ht="13.5" customHeight="1">
      <c r="C3681" s="381"/>
      <c r="D3681" s="381"/>
    </row>
    <row r="3682" spans="3:4" s="380" customFormat="1" ht="13.5" customHeight="1">
      <c r="C3682" s="381"/>
      <c r="D3682" s="381"/>
    </row>
    <row r="3683" spans="3:4" s="380" customFormat="1" ht="13.5" customHeight="1">
      <c r="C3683" s="381"/>
      <c r="D3683" s="381"/>
    </row>
    <row r="3684" spans="3:4" s="380" customFormat="1" ht="13.5" customHeight="1">
      <c r="C3684" s="381"/>
      <c r="D3684" s="381"/>
    </row>
    <row r="3685" spans="3:4" s="380" customFormat="1" ht="13.5" customHeight="1">
      <c r="C3685" s="381"/>
      <c r="D3685" s="381"/>
    </row>
    <row r="3686" spans="3:4" s="380" customFormat="1" ht="13.5" customHeight="1">
      <c r="C3686" s="381"/>
      <c r="D3686" s="381"/>
    </row>
    <row r="3687" spans="3:4" s="380" customFormat="1" ht="13.5" customHeight="1">
      <c r="C3687" s="381"/>
      <c r="D3687" s="381"/>
    </row>
    <row r="3688" spans="3:4" s="380" customFormat="1" ht="13.5" customHeight="1">
      <c r="C3688" s="381"/>
      <c r="D3688" s="381"/>
    </row>
    <row r="3689" spans="3:4" s="380" customFormat="1" ht="13.5" customHeight="1">
      <c r="C3689" s="381"/>
      <c r="D3689" s="381"/>
    </row>
    <row r="3690" spans="3:4" s="380" customFormat="1" ht="13.5" customHeight="1">
      <c r="C3690" s="381"/>
      <c r="D3690" s="381"/>
    </row>
    <row r="3691" spans="3:4" s="380" customFormat="1" ht="13.5" customHeight="1">
      <c r="C3691" s="381"/>
      <c r="D3691" s="381"/>
    </row>
    <row r="3692" spans="3:4" s="380" customFormat="1" ht="13.5" customHeight="1">
      <c r="C3692" s="381"/>
      <c r="D3692" s="381"/>
    </row>
    <row r="3693" spans="3:4" s="380" customFormat="1" ht="13.5" customHeight="1">
      <c r="C3693" s="381"/>
      <c r="D3693" s="381"/>
    </row>
    <row r="3694" spans="3:4" s="380" customFormat="1" ht="13.5" customHeight="1">
      <c r="C3694" s="381"/>
      <c r="D3694" s="381"/>
    </row>
    <row r="3695" spans="3:4" s="380" customFormat="1" ht="13.5" customHeight="1">
      <c r="C3695" s="381"/>
      <c r="D3695" s="381"/>
    </row>
    <row r="3696" spans="3:4" s="380" customFormat="1" ht="13.5" customHeight="1">
      <c r="C3696" s="381"/>
      <c r="D3696" s="381"/>
    </row>
    <row r="3697" spans="3:4" s="380" customFormat="1" ht="13.5" customHeight="1">
      <c r="C3697" s="381"/>
      <c r="D3697" s="381"/>
    </row>
    <row r="3698" spans="3:4" s="380" customFormat="1" ht="13.5" customHeight="1">
      <c r="C3698" s="381"/>
      <c r="D3698" s="381"/>
    </row>
    <row r="3699" spans="3:4" s="380" customFormat="1" ht="13.5" customHeight="1">
      <c r="C3699" s="381"/>
      <c r="D3699" s="381"/>
    </row>
    <row r="3700" spans="3:4" s="380" customFormat="1" ht="13.5" customHeight="1">
      <c r="C3700" s="381"/>
      <c r="D3700" s="381"/>
    </row>
    <row r="3701" spans="3:4" s="380" customFormat="1" ht="13.5" customHeight="1">
      <c r="C3701" s="381"/>
      <c r="D3701" s="381"/>
    </row>
    <row r="3702" spans="3:4" s="380" customFormat="1" ht="13.5" customHeight="1">
      <c r="C3702" s="381"/>
      <c r="D3702" s="381"/>
    </row>
    <row r="3703" spans="3:4" s="380" customFormat="1" ht="13.5" customHeight="1">
      <c r="C3703" s="381"/>
      <c r="D3703" s="381"/>
    </row>
    <row r="3704" spans="3:4" s="380" customFormat="1" ht="13.5" customHeight="1">
      <c r="C3704" s="381"/>
      <c r="D3704" s="381"/>
    </row>
    <row r="3705" spans="3:4" s="380" customFormat="1" ht="13.5" customHeight="1">
      <c r="C3705" s="381"/>
      <c r="D3705" s="381"/>
    </row>
    <row r="3706" spans="3:4" s="380" customFormat="1" ht="13.5" customHeight="1">
      <c r="C3706" s="381"/>
      <c r="D3706" s="381"/>
    </row>
    <row r="3707" spans="3:4" s="380" customFormat="1" ht="13.5" customHeight="1">
      <c r="C3707" s="381"/>
      <c r="D3707" s="381"/>
    </row>
    <row r="3708" spans="3:4" s="380" customFormat="1" ht="13.5" customHeight="1">
      <c r="C3708" s="381"/>
      <c r="D3708" s="381"/>
    </row>
    <row r="3709" spans="3:4" s="380" customFormat="1" ht="13.5" customHeight="1">
      <c r="C3709" s="381"/>
      <c r="D3709" s="381"/>
    </row>
    <row r="3710" spans="3:4" s="380" customFormat="1" ht="13.5" customHeight="1">
      <c r="C3710" s="381"/>
      <c r="D3710" s="381"/>
    </row>
    <row r="3711" spans="3:4" s="380" customFormat="1" ht="13.5" customHeight="1">
      <c r="C3711" s="381"/>
      <c r="D3711" s="381"/>
    </row>
    <row r="3712" spans="3:4" s="380" customFormat="1" ht="13.5" customHeight="1">
      <c r="C3712" s="381"/>
      <c r="D3712" s="381"/>
    </row>
    <row r="3713" spans="3:4" s="380" customFormat="1" ht="13.5" customHeight="1">
      <c r="C3713" s="381"/>
      <c r="D3713" s="381"/>
    </row>
    <row r="3714" spans="3:4" s="380" customFormat="1" ht="13.5" customHeight="1">
      <c r="C3714" s="381"/>
      <c r="D3714" s="381"/>
    </row>
    <row r="3715" spans="3:4" s="380" customFormat="1" ht="13.5" customHeight="1">
      <c r="C3715" s="381"/>
      <c r="D3715" s="381"/>
    </row>
    <row r="3716" spans="3:4" s="380" customFormat="1" ht="13.5" customHeight="1">
      <c r="C3716" s="381"/>
      <c r="D3716" s="381"/>
    </row>
    <row r="3717" spans="3:4" s="380" customFormat="1" ht="13.5" customHeight="1">
      <c r="C3717" s="381"/>
      <c r="D3717" s="381"/>
    </row>
    <row r="3718" spans="3:4" s="380" customFormat="1" ht="13.5" customHeight="1">
      <c r="C3718" s="381"/>
      <c r="D3718" s="381"/>
    </row>
    <row r="3719" spans="3:4" s="380" customFormat="1" ht="13.5" customHeight="1">
      <c r="C3719" s="381"/>
      <c r="D3719" s="381"/>
    </row>
    <row r="3720" spans="3:4" s="380" customFormat="1" ht="13.5" customHeight="1">
      <c r="C3720" s="381"/>
      <c r="D3720" s="381"/>
    </row>
    <row r="3721" spans="3:4" s="380" customFormat="1" ht="13.5" customHeight="1">
      <c r="C3721" s="381"/>
      <c r="D3721" s="381"/>
    </row>
    <row r="3722" spans="3:4" s="380" customFormat="1" ht="13.5" customHeight="1">
      <c r="C3722" s="381"/>
      <c r="D3722" s="381"/>
    </row>
    <row r="3723" spans="3:4" s="380" customFormat="1" ht="13.5" customHeight="1">
      <c r="C3723" s="381"/>
      <c r="D3723" s="381"/>
    </row>
    <row r="3724" spans="3:4" s="380" customFormat="1" ht="13.5" customHeight="1">
      <c r="C3724" s="381"/>
      <c r="D3724" s="381"/>
    </row>
    <row r="3725" spans="3:4" s="380" customFormat="1" ht="13.5" customHeight="1">
      <c r="C3725" s="381"/>
      <c r="D3725" s="381"/>
    </row>
    <row r="3726" spans="3:4" s="380" customFormat="1" ht="13.5" customHeight="1">
      <c r="C3726" s="381"/>
      <c r="D3726" s="381"/>
    </row>
    <row r="3727" spans="3:4" s="380" customFormat="1" ht="13.5" customHeight="1">
      <c r="C3727" s="381"/>
      <c r="D3727" s="381"/>
    </row>
    <row r="3728" spans="3:4" s="380" customFormat="1" ht="13.5" customHeight="1">
      <c r="C3728" s="381"/>
      <c r="D3728" s="381"/>
    </row>
    <row r="3729" spans="3:4" s="380" customFormat="1" ht="13.5" customHeight="1">
      <c r="C3729" s="381"/>
      <c r="D3729" s="381"/>
    </row>
    <row r="3730" spans="3:4" s="380" customFormat="1" ht="13.5" customHeight="1">
      <c r="C3730" s="381"/>
      <c r="D3730" s="381"/>
    </row>
    <row r="3731" spans="3:4" s="380" customFormat="1" ht="13.5" customHeight="1">
      <c r="C3731" s="381"/>
      <c r="D3731" s="381"/>
    </row>
    <row r="3732" spans="3:4" s="380" customFormat="1" ht="13.5" customHeight="1">
      <c r="C3732" s="381"/>
      <c r="D3732" s="381"/>
    </row>
    <row r="3733" spans="3:4" s="380" customFormat="1" ht="13.5" customHeight="1">
      <c r="C3733" s="381"/>
      <c r="D3733" s="381"/>
    </row>
    <row r="3734" spans="3:4" s="380" customFormat="1" ht="13.5" customHeight="1">
      <c r="C3734" s="381"/>
      <c r="D3734" s="381"/>
    </row>
    <row r="3735" spans="3:4" s="380" customFormat="1" ht="13.5" customHeight="1">
      <c r="C3735" s="381"/>
      <c r="D3735" s="381"/>
    </row>
    <row r="3736" spans="3:4" s="380" customFormat="1" ht="13.5" customHeight="1">
      <c r="C3736" s="381"/>
      <c r="D3736" s="381"/>
    </row>
    <row r="3737" spans="3:4" s="380" customFormat="1" ht="13.5" customHeight="1">
      <c r="C3737" s="381"/>
      <c r="D3737" s="381"/>
    </row>
    <row r="3738" spans="3:4" s="380" customFormat="1" ht="13.5" customHeight="1">
      <c r="C3738" s="381"/>
      <c r="D3738" s="381"/>
    </row>
    <row r="3739" spans="3:4" s="380" customFormat="1" ht="13.5" customHeight="1">
      <c r="C3739" s="381"/>
      <c r="D3739" s="381"/>
    </row>
    <row r="3740" spans="3:4" s="380" customFormat="1" ht="13.5" customHeight="1">
      <c r="C3740" s="381"/>
      <c r="D3740" s="381"/>
    </row>
    <row r="3741" spans="3:4" s="380" customFormat="1" ht="13.5" customHeight="1">
      <c r="C3741" s="381"/>
      <c r="D3741" s="381"/>
    </row>
    <row r="3742" spans="3:4" s="380" customFormat="1" ht="13.5" customHeight="1">
      <c r="C3742" s="381"/>
      <c r="D3742" s="381"/>
    </row>
    <row r="3743" spans="3:4" s="380" customFormat="1" ht="13.5" customHeight="1">
      <c r="C3743" s="381"/>
      <c r="D3743" s="381"/>
    </row>
    <row r="3744" spans="3:4" s="380" customFormat="1" ht="13.5" customHeight="1">
      <c r="C3744" s="381"/>
      <c r="D3744" s="381"/>
    </row>
    <row r="3745" spans="3:4" s="380" customFormat="1" ht="13.5" customHeight="1">
      <c r="C3745" s="381"/>
      <c r="D3745" s="381"/>
    </row>
    <row r="3746" spans="3:4" s="380" customFormat="1" ht="13.5" customHeight="1">
      <c r="C3746" s="381"/>
      <c r="D3746" s="381"/>
    </row>
    <row r="3747" spans="3:4" s="380" customFormat="1" ht="13.5" customHeight="1">
      <c r="C3747" s="381"/>
      <c r="D3747" s="381"/>
    </row>
    <row r="3748" spans="3:4" s="380" customFormat="1" ht="13.5" customHeight="1">
      <c r="C3748" s="381"/>
      <c r="D3748" s="381"/>
    </row>
    <row r="3749" spans="3:4" s="380" customFormat="1" ht="13.5" customHeight="1">
      <c r="C3749" s="381"/>
      <c r="D3749" s="381"/>
    </row>
    <row r="3750" spans="3:4" s="380" customFormat="1" ht="13.5" customHeight="1">
      <c r="C3750" s="381"/>
      <c r="D3750" s="381"/>
    </row>
    <row r="3751" spans="3:4" s="380" customFormat="1" ht="13.5" customHeight="1">
      <c r="C3751" s="381"/>
      <c r="D3751" s="381"/>
    </row>
    <row r="3752" spans="3:4" s="380" customFormat="1" ht="13.5" customHeight="1">
      <c r="C3752" s="381"/>
      <c r="D3752" s="381"/>
    </row>
    <row r="3753" spans="3:4" s="380" customFormat="1" ht="13.5" customHeight="1">
      <c r="C3753" s="381"/>
      <c r="D3753" s="381"/>
    </row>
    <row r="3754" spans="3:4" s="380" customFormat="1" ht="13.5" customHeight="1">
      <c r="C3754" s="381"/>
      <c r="D3754" s="381"/>
    </row>
    <row r="3755" spans="3:4" s="380" customFormat="1" ht="13.5" customHeight="1">
      <c r="C3755" s="381"/>
      <c r="D3755" s="381"/>
    </row>
    <row r="3756" spans="3:4" s="380" customFormat="1" ht="13.5" customHeight="1">
      <c r="C3756" s="381"/>
      <c r="D3756" s="381"/>
    </row>
    <row r="3757" spans="3:4" s="380" customFormat="1" ht="13.5" customHeight="1">
      <c r="C3757" s="381"/>
      <c r="D3757" s="381"/>
    </row>
    <row r="3758" spans="3:4" s="380" customFormat="1" ht="13.5" customHeight="1">
      <c r="C3758" s="381"/>
      <c r="D3758" s="381"/>
    </row>
    <row r="3759" spans="3:4" s="380" customFormat="1" ht="13.5" customHeight="1">
      <c r="C3759" s="381"/>
      <c r="D3759" s="381"/>
    </row>
    <row r="3760" spans="3:4" s="380" customFormat="1" ht="13.5" customHeight="1">
      <c r="C3760" s="381"/>
      <c r="D3760" s="381"/>
    </row>
    <row r="3761" spans="3:4" s="380" customFormat="1" ht="13.5" customHeight="1">
      <c r="C3761" s="381"/>
      <c r="D3761" s="381"/>
    </row>
    <row r="3762" spans="3:4" s="380" customFormat="1" ht="13.5" customHeight="1">
      <c r="C3762" s="381"/>
      <c r="D3762" s="381"/>
    </row>
    <row r="3763" spans="3:4" s="380" customFormat="1" ht="13.5" customHeight="1">
      <c r="C3763" s="381"/>
      <c r="D3763" s="381"/>
    </row>
    <row r="3764" spans="3:4" s="380" customFormat="1" ht="13.5" customHeight="1">
      <c r="C3764" s="381"/>
      <c r="D3764" s="381"/>
    </row>
    <row r="3765" spans="3:4" s="380" customFormat="1" ht="13.5" customHeight="1">
      <c r="C3765" s="381"/>
      <c r="D3765" s="381"/>
    </row>
    <row r="3766" spans="3:4" s="380" customFormat="1" ht="13.5" customHeight="1">
      <c r="C3766" s="381"/>
      <c r="D3766" s="381"/>
    </row>
    <row r="3767" spans="3:4" s="380" customFormat="1" ht="13.5" customHeight="1">
      <c r="C3767" s="381"/>
      <c r="D3767" s="381"/>
    </row>
    <row r="3768" spans="3:4" s="380" customFormat="1" ht="13.5" customHeight="1">
      <c r="C3768" s="381"/>
      <c r="D3768" s="381"/>
    </row>
    <row r="3769" spans="3:4" s="380" customFormat="1" ht="13.5" customHeight="1">
      <c r="C3769" s="381"/>
      <c r="D3769" s="381"/>
    </row>
    <row r="3770" spans="3:4" s="380" customFormat="1" ht="13.5" customHeight="1">
      <c r="C3770" s="381"/>
      <c r="D3770" s="381"/>
    </row>
    <row r="3771" spans="3:4" s="380" customFormat="1" ht="13.5" customHeight="1">
      <c r="C3771" s="381"/>
      <c r="D3771" s="381"/>
    </row>
    <row r="3772" spans="3:4" s="380" customFormat="1" ht="13.5" customHeight="1">
      <c r="C3772" s="381"/>
      <c r="D3772" s="381"/>
    </row>
    <row r="3773" spans="3:4" s="380" customFormat="1" ht="13.5" customHeight="1">
      <c r="C3773" s="381"/>
      <c r="D3773" s="381"/>
    </row>
    <row r="3774" spans="3:4" s="380" customFormat="1" ht="13.5" customHeight="1">
      <c r="C3774" s="381"/>
      <c r="D3774" s="381"/>
    </row>
    <row r="3775" spans="3:4" s="380" customFormat="1" ht="13.5" customHeight="1">
      <c r="C3775" s="381"/>
      <c r="D3775" s="381"/>
    </row>
    <row r="3776" spans="3:4" s="380" customFormat="1" ht="13.5" customHeight="1">
      <c r="C3776" s="381"/>
      <c r="D3776" s="381"/>
    </row>
    <row r="3777" spans="3:4" s="380" customFormat="1" ht="13.5" customHeight="1">
      <c r="C3777" s="381"/>
      <c r="D3777" s="381"/>
    </row>
    <row r="3778" spans="3:4" s="380" customFormat="1" ht="13.5" customHeight="1">
      <c r="C3778" s="381"/>
      <c r="D3778" s="381"/>
    </row>
    <row r="3779" spans="3:4" s="380" customFormat="1" ht="13.5" customHeight="1">
      <c r="C3779" s="381"/>
      <c r="D3779" s="381"/>
    </row>
    <row r="3780" spans="3:4" s="380" customFormat="1" ht="13.5" customHeight="1">
      <c r="C3780" s="381"/>
      <c r="D3780" s="381"/>
    </row>
    <row r="3781" spans="3:4" s="380" customFormat="1" ht="13.5" customHeight="1">
      <c r="C3781" s="381"/>
      <c r="D3781" s="381"/>
    </row>
    <row r="3782" spans="3:4" s="380" customFormat="1" ht="13.5" customHeight="1">
      <c r="C3782" s="381"/>
      <c r="D3782" s="381"/>
    </row>
    <row r="3783" spans="3:4" s="380" customFormat="1" ht="13.5" customHeight="1">
      <c r="C3783" s="381"/>
      <c r="D3783" s="381"/>
    </row>
    <row r="3784" spans="3:4" s="380" customFormat="1" ht="13.5" customHeight="1">
      <c r="C3784" s="381"/>
      <c r="D3784" s="381"/>
    </row>
    <row r="3785" spans="3:4" s="380" customFormat="1" ht="13.5" customHeight="1">
      <c r="C3785" s="381"/>
      <c r="D3785" s="381"/>
    </row>
    <row r="3786" spans="3:4" s="380" customFormat="1" ht="13.5" customHeight="1">
      <c r="C3786" s="381"/>
      <c r="D3786" s="381"/>
    </row>
    <row r="3787" spans="3:4" s="380" customFormat="1" ht="13.5" customHeight="1">
      <c r="C3787" s="381"/>
      <c r="D3787" s="381"/>
    </row>
    <row r="3788" spans="3:4" s="380" customFormat="1" ht="13.5" customHeight="1">
      <c r="C3788" s="381"/>
      <c r="D3788" s="381"/>
    </row>
    <row r="3789" spans="3:4" s="380" customFormat="1" ht="13.5" customHeight="1">
      <c r="C3789" s="381"/>
      <c r="D3789" s="381"/>
    </row>
    <row r="3790" spans="3:4" s="380" customFormat="1" ht="13.5" customHeight="1">
      <c r="C3790" s="381"/>
      <c r="D3790" s="381"/>
    </row>
    <row r="3791" spans="3:4" s="380" customFormat="1" ht="13.5" customHeight="1">
      <c r="C3791" s="381"/>
      <c r="D3791" s="381"/>
    </row>
    <row r="3792" spans="3:4" s="380" customFormat="1" ht="13.5" customHeight="1">
      <c r="C3792" s="381"/>
      <c r="D3792" s="381"/>
    </row>
    <row r="3793" spans="3:4" s="380" customFormat="1" ht="13.5" customHeight="1">
      <c r="C3793" s="381"/>
      <c r="D3793" s="381"/>
    </row>
    <row r="3794" spans="3:4" s="380" customFormat="1" ht="13.5" customHeight="1">
      <c r="C3794" s="381"/>
      <c r="D3794" s="381"/>
    </row>
    <row r="3795" spans="3:4" s="380" customFormat="1" ht="13.5" customHeight="1">
      <c r="C3795" s="381"/>
      <c r="D3795" s="381"/>
    </row>
    <row r="3796" spans="3:4" s="380" customFormat="1" ht="13.5" customHeight="1">
      <c r="C3796" s="381"/>
      <c r="D3796" s="381"/>
    </row>
    <row r="3797" spans="3:4" s="380" customFormat="1" ht="13.5" customHeight="1">
      <c r="C3797" s="381"/>
      <c r="D3797" s="381"/>
    </row>
    <row r="3798" spans="3:4" s="380" customFormat="1" ht="13.5" customHeight="1">
      <c r="C3798" s="381"/>
      <c r="D3798" s="381"/>
    </row>
    <row r="3799" spans="3:4" s="380" customFormat="1" ht="13.5" customHeight="1">
      <c r="C3799" s="381"/>
      <c r="D3799" s="381"/>
    </row>
    <row r="3800" spans="3:4" s="380" customFormat="1" ht="13.5" customHeight="1">
      <c r="C3800" s="381"/>
      <c r="D3800" s="381"/>
    </row>
    <row r="3801" spans="3:4" s="380" customFormat="1" ht="13.5" customHeight="1">
      <c r="C3801" s="381"/>
      <c r="D3801" s="381"/>
    </row>
    <row r="3802" spans="3:4" s="380" customFormat="1" ht="13.5" customHeight="1">
      <c r="C3802" s="381"/>
      <c r="D3802" s="381"/>
    </row>
    <row r="3803" spans="3:4" s="380" customFormat="1" ht="13.5" customHeight="1">
      <c r="C3803" s="381"/>
      <c r="D3803" s="381"/>
    </row>
    <row r="3804" spans="3:4" s="380" customFormat="1" ht="13.5" customHeight="1">
      <c r="C3804" s="381"/>
      <c r="D3804" s="381"/>
    </row>
    <row r="3805" spans="3:4" s="380" customFormat="1" ht="13.5" customHeight="1">
      <c r="C3805" s="381"/>
      <c r="D3805" s="381"/>
    </row>
    <row r="3806" spans="3:4" s="380" customFormat="1" ht="13.5" customHeight="1">
      <c r="C3806" s="381"/>
      <c r="D3806" s="381"/>
    </row>
    <row r="3807" spans="3:4" s="380" customFormat="1" ht="13.5" customHeight="1">
      <c r="C3807" s="381"/>
      <c r="D3807" s="381"/>
    </row>
    <row r="3808" spans="3:4" s="380" customFormat="1" ht="13.5" customHeight="1">
      <c r="C3808" s="381"/>
      <c r="D3808" s="381"/>
    </row>
    <row r="3809" spans="3:4" s="380" customFormat="1" ht="13.5" customHeight="1">
      <c r="C3809" s="381"/>
      <c r="D3809" s="381"/>
    </row>
    <row r="3810" spans="3:4" s="380" customFormat="1" ht="13.5" customHeight="1">
      <c r="C3810" s="381"/>
      <c r="D3810" s="381"/>
    </row>
    <row r="3811" spans="3:4" s="380" customFormat="1" ht="13.5" customHeight="1">
      <c r="C3811" s="381"/>
      <c r="D3811" s="381"/>
    </row>
    <row r="3812" spans="3:4" s="380" customFormat="1" ht="13.5" customHeight="1">
      <c r="C3812" s="381"/>
      <c r="D3812" s="381"/>
    </row>
    <row r="3813" spans="3:4" s="380" customFormat="1" ht="13.5" customHeight="1">
      <c r="C3813" s="381"/>
      <c r="D3813" s="381"/>
    </row>
    <row r="3814" spans="3:4" s="380" customFormat="1" ht="13.5" customHeight="1">
      <c r="C3814" s="381"/>
      <c r="D3814" s="381"/>
    </row>
    <row r="3815" spans="3:4" s="380" customFormat="1" ht="13.5" customHeight="1">
      <c r="C3815" s="381"/>
      <c r="D3815" s="381"/>
    </row>
    <row r="3816" spans="3:4" s="380" customFormat="1" ht="13.5" customHeight="1">
      <c r="C3816" s="381"/>
      <c r="D3816" s="381"/>
    </row>
    <row r="3817" spans="3:4" s="380" customFormat="1" ht="13.5" customHeight="1">
      <c r="C3817" s="381"/>
      <c r="D3817" s="381"/>
    </row>
    <row r="3818" spans="3:4" s="380" customFormat="1" ht="13.5" customHeight="1">
      <c r="C3818" s="381"/>
      <c r="D3818" s="381"/>
    </row>
    <row r="3819" spans="3:4" s="380" customFormat="1" ht="13.5" customHeight="1">
      <c r="C3819" s="381"/>
      <c r="D3819" s="381"/>
    </row>
    <row r="3820" spans="3:4" s="380" customFormat="1" ht="13.5" customHeight="1">
      <c r="C3820" s="381"/>
      <c r="D3820" s="381"/>
    </row>
    <row r="3821" spans="3:4" s="380" customFormat="1" ht="13.5" customHeight="1">
      <c r="C3821" s="381"/>
      <c r="D3821" s="381"/>
    </row>
    <row r="3822" spans="3:4" s="380" customFormat="1" ht="13.5" customHeight="1">
      <c r="C3822" s="381"/>
      <c r="D3822" s="381"/>
    </row>
    <row r="3823" spans="3:4" s="380" customFormat="1" ht="13.5" customHeight="1">
      <c r="C3823" s="381"/>
      <c r="D3823" s="381"/>
    </row>
    <row r="3824" spans="3:4" s="380" customFormat="1" ht="13.5" customHeight="1">
      <c r="C3824" s="381"/>
      <c r="D3824" s="381"/>
    </row>
    <row r="3825" spans="3:4" s="380" customFormat="1" ht="13.5" customHeight="1">
      <c r="C3825" s="381"/>
      <c r="D3825" s="381"/>
    </row>
    <row r="3826" spans="3:4" s="380" customFormat="1" ht="13.5" customHeight="1">
      <c r="C3826" s="381"/>
      <c r="D3826" s="381"/>
    </row>
    <row r="3827" spans="3:4" s="380" customFormat="1" ht="13.5" customHeight="1">
      <c r="C3827" s="381"/>
      <c r="D3827" s="381"/>
    </row>
    <row r="3828" spans="3:4" s="380" customFormat="1" ht="13.5" customHeight="1">
      <c r="C3828" s="381"/>
      <c r="D3828" s="381"/>
    </row>
    <row r="3829" spans="3:4" s="380" customFormat="1" ht="13.5" customHeight="1">
      <c r="C3829" s="381"/>
      <c r="D3829" s="381"/>
    </row>
    <row r="3830" spans="3:4" s="380" customFormat="1" ht="13.5" customHeight="1">
      <c r="C3830" s="381"/>
      <c r="D3830" s="381"/>
    </row>
    <row r="3831" spans="3:4" s="380" customFormat="1" ht="13.5" customHeight="1">
      <c r="C3831" s="381"/>
      <c r="D3831" s="381"/>
    </row>
    <row r="3832" spans="3:4" s="380" customFormat="1" ht="13.5" customHeight="1">
      <c r="C3832" s="381"/>
      <c r="D3832" s="381"/>
    </row>
    <row r="3833" spans="3:4" s="380" customFormat="1" ht="13.5" customHeight="1">
      <c r="C3833" s="381"/>
      <c r="D3833" s="381"/>
    </row>
    <row r="3834" spans="3:4" s="380" customFormat="1" ht="13.5" customHeight="1">
      <c r="C3834" s="381"/>
      <c r="D3834" s="381"/>
    </row>
    <row r="3835" spans="3:4" s="380" customFormat="1" ht="13.5" customHeight="1">
      <c r="C3835" s="381"/>
      <c r="D3835" s="381"/>
    </row>
    <row r="3836" spans="3:4" s="380" customFormat="1" ht="13.5" customHeight="1">
      <c r="C3836" s="381"/>
      <c r="D3836" s="381"/>
    </row>
    <row r="3837" spans="3:4" s="380" customFormat="1" ht="13.5" customHeight="1">
      <c r="C3837" s="381"/>
      <c r="D3837" s="381"/>
    </row>
    <row r="3838" spans="3:4" s="380" customFormat="1" ht="13.5" customHeight="1">
      <c r="C3838" s="381"/>
      <c r="D3838" s="381"/>
    </row>
    <row r="3839" spans="3:4" s="380" customFormat="1" ht="13.5" customHeight="1">
      <c r="C3839" s="381"/>
      <c r="D3839" s="381"/>
    </row>
    <row r="3840" spans="3:4" s="380" customFormat="1" ht="13.5" customHeight="1">
      <c r="C3840" s="381"/>
      <c r="D3840" s="381"/>
    </row>
    <row r="3841" spans="3:4" s="380" customFormat="1" ht="13.5" customHeight="1">
      <c r="C3841" s="381"/>
      <c r="D3841" s="381"/>
    </row>
    <row r="3842" spans="3:4" s="380" customFormat="1" ht="13.5" customHeight="1">
      <c r="C3842" s="381"/>
      <c r="D3842" s="381"/>
    </row>
    <row r="3843" spans="3:4" s="380" customFormat="1" ht="13.5" customHeight="1">
      <c r="C3843" s="381"/>
      <c r="D3843" s="381"/>
    </row>
    <row r="3844" spans="3:4" s="380" customFormat="1" ht="13.5" customHeight="1">
      <c r="C3844" s="381"/>
      <c r="D3844" s="381"/>
    </row>
    <row r="3845" spans="3:4" s="380" customFormat="1" ht="13.5" customHeight="1">
      <c r="C3845" s="381"/>
      <c r="D3845" s="381"/>
    </row>
    <row r="3846" spans="3:4" s="380" customFormat="1" ht="13.5" customHeight="1">
      <c r="C3846" s="381"/>
      <c r="D3846" s="381"/>
    </row>
    <row r="3847" spans="3:4" s="380" customFormat="1" ht="13.5" customHeight="1">
      <c r="C3847" s="381"/>
      <c r="D3847" s="381"/>
    </row>
    <row r="3848" spans="3:4" s="380" customFormat="1" ht="13.5" customHeight="1">
      <c r="C3848" s="381"/>
      <c r="D3848" s="381"/>
    </row>
    <row r="3849" spans="3:4" s="380" customFormat="1" ht="13.5" customHeight="1">
      <c r="C3849" s="381"/>
      <c r="D3849" s="381"/>
    </row>
    <row r="3850" spans="3:4" s="380" customFormat="1" ht="13.5" customHeight="1">
      <c r="C3850" s="381"/>
      <c r="D3850" s="381"/>
    </row>
    <row r="3851" spans="3:4" s="380" customFormat="1" ht="13.5" customHeight="1">
      <c r="C3851" s="381"/>
      <c r="D3851" s="381"/>
    </row>
    <row r="3852" spans="3:4" s="380" customFormat="1" ht="13.5" customHeight="1">
      <c r="C3852" s="381"/>
      <c r="D3852" s="381"/>
    </row>
    <row r="3853" spans="3:4" s="380" customFormat="1" ht="13.5" customHeight="1">
      <c r="C3853" s="381"/>
      <c r="D3853" s="381"/>
    </row>
    <row r="3854" spans="3:4" s="380" customFormat="1" ht="13.5" customHeight="1">
      <c r="C3854" s="381"/>
      <c r="D3854" s="381"/>
    </row>
    <row r="3855" spans="3:4" s="380" customFormat="1" ht="13.5" customHeight="1">
      <c r="C3855" s="381"/>
      <c r="D3855" s="381"/>
    </row>
    <row r="3856" spans="3:4" s="380" customFormat="1" ht="13.5" customHeight="1">
      <c r="C3856" s="381"/>
      <c r="D3856" s="381"/>
    </row>
    <row r="3857" spans="3:4" s="380" customFormat="1" ht="13.5" customHeight="1">
      <c r="C3857" s="381"/>
      <c r="D3857" s="381"/>
    </row>
    <row r="3858" spans="3:4" s="380" customFormat="1" ht="13.5" customHeight="1">
      <c r="C3858" s="381"/>
      <c r="D3858" s="381"/>
    </row>
    <row r="3859" spans="3:4" s="380" customFormat="1" ht="13.5" customHeight="1">
      <c r="C3859" s="381"/>
      <c r="D3859" s="381"/>
    </row>
    <row r="3860" spans="3:4" s="380" customFormat="1" ht="13.5" customHeight="1">
      <c r="C3860" s="381"/>
      <c r="D3860" s="381"/>
    </row>
    <row r="3861" spans="3:4" s="380" customFormat="1" ht="13.5" customHeight="1">
      <c r="C3861" s="381"/>
      <c r="D3861" s="381"/>
    </row>
    <row r="3862" spans="3:4" s="380" customFormat="1" ht="13.5" customHeight="1">
      <c r="C3862" s="381"/>
      <c r="D3862" s="381"/>
    </row>
    <row r="3863" spans="3:4" s="380" customFormat="1" ht="13.5" customHeight="1">
      <c r="C3863" s="381"/>
      <c r="D3863" s="381"/>
    </row>
    <row r="3864" spans="3:4" s="380" customFormat="1" ht="13.5" customHeight="1">
      <c r="C3864" s="381"/>
      <c r="D3864" s="381"/>
    </row>
    <row r="3865" spans="3:4" s="380" customFormat="1" ht="13.5" customHeight="1">
      <c r="C3865" s="381"/>
      <c r="D3865" s="381"/>
    </row>
    <row r="3866" spans="3:4" s="380" customFormat="1" ht="13.5" customHeight="1">
      <c r="C3866" s="381"/>
      <c r="D3866" s="381"/>
    </row>
    <row r="3867" spans="3:4" s="380" customFormat="1" ht="13.5" customHeight="1">
      <c r="C3867" s="381"/>
      <c r="D3867" s="381"/>
    </row>
    <row r="3868" spans="3:4" s="380" customFormat="1" ht="13.5" customHeight="1">
      <c r="C3868" s="381"/>
      <c r="D3868" s="381"/>
    </row>
    <row r="3869" spans="3:4" s="380" customFormat="1" ht="13.5" customHeight="1">
      <c r="C3869" s="381"/>
      <c r="D3869" s="381"/>
    </row>
    <row r="3870" spans="3:4" s="380" customFormat="1" ht="13.5" customHeight="1">
      <c r="C3870" s="381"/>
      <c r="D3870" s="381"/>
    </row>
    <row r="3871" spans="3:4" s="380" customFormat="1" ht="13.5" customHeight="1">
      <c r="C3871" s="381"/>
      <c r="D3871" s="381"/>
    </row>
    <row r="3872" spans="3:4" s="380" customFormat="1" ht="13.5" customHeight="1">
      <c r="C3872" s="381"/>
      <c r="D3872" s="381"/>
    </row>
    <row r="3873" spans="3:4" s="380" customFormat="1" ht="13.5" customHeight="1">
      <c r="C3873" s="381"/>
      <c r="D3873" s="381"/>
    </row>
    <row r="3874" spans="3:4" s="380" customFormat="1" ht="13.5" customHeight="1">
      <c r="C3874" s="381"/>
      <c r="D3874" s="381"/>
    </row>
    <row r="3875" spans="3:4" s="380" customFormat="1" ht="13.5" customHeight="1">
      <c r="C3875" s="381"/>
      <c r="D3875" s="381"/>
    </row>
    <row r="3876" spans="3:4" s="380" customFormat="1" ht="13.5" customHeight="1">
      <c r="C3876" s="381"/>
      <c r="D3876" s="381"/>
    </row>
    <row r="3877" spans="3:4" s="380" customFormat="1" ht="13.5" customHeight="1">
      <c r="C3877" s="381"/>
      <c r="D3877" s="381"/>
    </row>
    <row r="3878" spans="3:4" s="380" customFormat="1" ht="13.5" customHeight="1">
      <c r="C3878" s="381"/>
      <c r="D3878" s="381"/>
    </row>
    <row r="3879" spans="3:4" s="380" customFormat="1" ht="13.5" customHeight="1">
      <c r="C3879" s="381"/>
      <c r="D3879" s="381"/>
    </row>
    <row r="3880" spans="3:4" s="380" customFormat="1" ht="13.5" customHeight="1">
      <c r="C3880" s="381"/>
      <c r="D3880" s="381"/>
    </row>
    <row r="3881" spans="3:4" s="380" customFormat="1" ht="13.5" customHeight="1">
      <c r="C3881" s="381"/>
      <c r="D3881" s="381"/>
    </row>
    <row r="3882" spans="3:4" s="380" customFormat="1" ht="13.5" customHeight="1">
      <c r="C3882" s="381"/>
      <c r="D3882" s="381"/>
    </row>
    <row r="3883" spans="3:4" s="380" customFormat="1" ht="13.5" customHeight="1">
      <c r="C3883" s="381"/>
      <c r="D3883" s="381"/>
    </row>
    <row r="3884" spans="3:4" s="380" customFormat="1" ht="13.5" customHeight="1">
      <c r="C3884" s="381"/>
      <c r="D3884" s="381"/>
    </row>
    <row r="3885" spans="3:4" s="380" customFormat="1" ht="13.5" customHeight="1">
      <c r="C3885" s="381"/>
      <c r="D3885" s="381"/>
    </row>
    <row r="3886" spans="3:4" s="380" customFormat="1" ht="13.5" customHeight="1">
      <c r="C3886" s="381"/>
      <c r="D3886" s="381"/>
    </row>
    <row r="3887" spans="3:4" s="380" customFormat="1" ht="13.5" customHeight="1">
      <c r="C3887" s="381"/>
      <c r="D3887" s="381"/>
    </row>
    <row r="3888" spans="3:4" s="380" customFormat="1" ht="13.5" customHeight="1">
      <c r="C3888" s="381"/>
      <c r="D3888" s="381"/>
    </row>
    <row r="3889" spans="3:4" s="380" customFormat="1" ht="13.5" customHeight="1">
      <c r="C3889" s="381"/>
      <c r="D3889" s="381"/>
    </row>
    <row r="3890" spans="3:4" s="380" customFormat="1" ht="13.5" customHeight="1">
      <c r="C3890" s="381"/>
      <c r="D3890" s="381"/>
    </row>
    <row r="3891" spans="3:4" s="380" customFormat="1" ht="13.5" customHeight="1">
      <c r="C3891" s="381"/>
      <c r="D3891" s="381"/>
    </row>
    <row r="3892" spans="3:4" s="380" customFormat="1" ht="13.5" customHeight="1">
      <c r="C3892" s="381"/>
      <c r="D3892" s="381"/>
    </row>
    <row r="3893" spans="3:4" s="380" customFormat="1" ht="13.5" customHeight="1">
      <c r="C3893" s="381"/>
      <c r="D3893" s="381"/>
    </row>
    <row r="3894" spans="3:4" s="380" customFormat="1" ht="13.5" customHeight="1">
      <c r="C3894" s="381"/>
      <c r="D3894" s="381"/>
    </row>
    <row r="3895" spans="3:4" s="380" customFormat="1" ht="13.5" customHeight="1">
      <c r="C3895" s="381"/>
      <c r="D3895" s="381"/>
    </row>
    <row r="3896" spans="3:4" s="380" customFormat="1" ht="13.5" customHeight="1">
      <c r="C3896" s="381"/>
      <c r="D3896" s="381"/>
    </row>
    <row r="3897" spans="3:4" s="380" customFormat="1" ht="13.5" customHeight="1">
      <c r="C3897" s="381"/>
      <c r="D3897" s="381"/>
    </row>
    <row r="3898" spans="3:4" s="380" customFormat="1" ht="13.5" customHeight="1">
      <c r="C3898" s="381"/>
      <c r="D3898" s="381"/>
    </row>
    <row r="3899" spans="3:4" s="380" customFormat="1" ht="13.5" customHeight="1">
      <c r="C3899" s="381"/>
      <c r="D3899" s="381"/>
    </row>
    <row r="3900" spans="3:4" s="380" customFormat="1" ht="13.5" customHeight="1">
      <c r="C3900" s="381"/>
      <c r="D3900" s="381"/>
    </row>
    <row r="3901" spans="3:4" s="380" customFormat="1" ht="13.5" customHeight="1">
      <c r="C3901" s="381"/>
      <c r="D3901" s="381"/>
    </row>
    <row r="3902" spans="3:4" s="380" customFormat="1" ht="13.5" customHeight="1">
      <c r="C3902" s="381"/>
      <c r="D3902" s="381"/>
    </row>
    <row r="3903" spans="3:4" s="380" customFormat="1" ht="13.5" customHeight="1">
      <c r="C3903" s="381"/>
      <c r="D3903" s="381"/>
    </row>
    <row r="3904" spans="3:4" s="380" customFormat="1" ht="13.5" customHeight="1">
      <c r="C3904" s="381"/>
      <c r="D3904" s="381"/>
    </row>
    <row r="3905" spans="3:4" s="380" customFormat="1" ht="13.5" customHeight="1">
      <c r="C3905" s="381"/>
      <c r="D3905" s="381"/>
    </row>
    <row r="3906" spans="3:4" s="380" customFormat="1" ht="13.5" customHeight="1">
      <c r="C3906" s="381"/>
      <c r="D3906" s="381"/>
    </row>
    <row r="3907" spans="3:4" s="380" customFormat="1" ht="13.5" customHeight="1">
      <c r="C3907" s="381"/>
      <c r="D3907" s="381"/>
    </row>
    <row r="3908" spans="3:4" s="380" customFormat="1" ht="13.5" customHeight="1">
      <c r="C3908" s="381"/>
      <c r="D3908" s="381"/>
    </row>
    <row r="3909" spans="3:4" s="380" customFormat="1" ht="13.5" customHeight="1">
      <c r="C3909" s="381"/>
      <c r="D3909" s="381"/>
    </row>
    <row r="3910" spans="3:4" s="380" customFormat="1" ht="13.5" customHeight="1">
      <c r="C3910" s="381"/>
      <c r="D3910" s="381"/>
    </row>
    <row r="3911" spans="3:4" s="380" customFormat="1" ht="13.5" customHeight="1">
      <c r="C3911" s="381"/>
      <c r="D3911" s="381"/>
    </row>
    <row r="3912" spans="3:4" s="380" customFormat="1" ht="13.5" customHeight="1">
      <c r="C3912" s="381"/>
      <c r="D3912" s="381"/>
    </row>
    <row r="3913" spans="3:4" s="380" customFormat="1" ht="13.5" customHeight="1">
      <c r="C3913" s="381"/>
      <c r="D3913" s="381"/>
    </row>
    <row r="3914" spans="3:4" s="380" customFormat="1" ht="13.5" customHeight="1">
      <c r="C3914" s="381"/>
      <c r="D3914" s="381"/>
    </row>
    <row r="3915" spans="3:4" s="380" customFormat="1" ht="13.5" customHeight="1">
      <c r="C3915" s="381"/>
      <c r="D3915" s="381"/>
    </row>
    <row r="3916" spans="3:4" s="380" customFormat="1" ht="13.5" customHeight="1">
      <c r="C3916" s="381"/>
      <c r="D3916" s="381"/>
    </row>
    <row r="3917" spans="3:4" s="380" customFormat="1" ht="13.5" customHeight="1">
      <c r="C3917" s="381"/>
      <c r="D3917" s="381"/>
    </row>
    <row r="3918" spans="3:4" s="380" customFormat="1" ht="13.5" customHeight="1">
      <c r="C3918" s="381"/>
      <c r="D3918" s="381"/>
    </row>
    <row r="3919" spans="3:4" s="380" customFormat="1" ht="13.5" customHeight="1">
      <c r="C3919" s="381"/>
      <c r="D3919" s="381"/>
    </row>
    <row r="3920" spans="3:4" s="380" customFormat="1" ht="13.5" customHeight="1">
      <c r="C3920" s="381"/>
      <c r="D3920" s="381"/>
    </row>
    <row r="3921" spans="3:4" s="380" customFormat="1" ht="13.5" customHeight="1">
      <c r="C3921" s="381"/>
      <c r="D3921" s="381"/>
    </row>
    <row r="3922" spans="3:4" s="380" customFormat="1" ht="13.5" customHeight="1">
      <c r="C3922" s="381"/>
      <c r="D3922" s="381"/>
    </row>
    <row r="3923" spans="3:4" s="380" customFormat="1" ht="13.5" customHeight="1">
      <c r="C3923" s="381"/>
      <c r="D3923" s="381"/>
    </row>
    <row r="3924" spans="3:4" s="380" customFormat="1" ht="13.5" customHeight="1">
      <c r="C3924" s="381"/>
      <c r="D3924" s="381"/>
    </row>
    <row r="3925" spans="3:4" s="380" customFormat="1" ht="13.5" customHeight="1">
      <c r="C3925" s="381"/>
      <c r="D3925" s="381"/>
    </row>
    <row r="3926" spans="3:4" s="380" customFormat="1" ht="13.5" customHeight="1">
      <c r="C3926" s="381"/>
      <c r="D3926" s="381"/>
    </row>
    <row r="3927" spans="3:4" s="380" customFormat="1" ht="13.5" customHeight="1">
      <c r="C3927" s="381"/>
      <c r="D3927" s="381"/>
    </row>
    <row r="3928" spans="3:4" s="380" customFormat="1" ht="13.5" customHeight="1">
      <c r="C3928" s="381"/>
      <c r="D3928" s="381"/>
    </row>
    <row r="3929" spans="3:4" s="380" customFormat="1" ht="13.5" customHeight="1">
      <c r="C3929" s="381"/>
      <c r="D3929" s="381"/>
    </row>
    <row r="3930" spans="3:4" s="380" customFormat="1" ht="13.5" customHeight="1">
      <c r="C3930" s="381"/>
      <c r="D3930" s="381"/>
    </row>
    <row r="3931" spans="3:4" s="380" customFormat="1" ht="13.5" customHeight="1">
      <c r="C3931" s="381"/>
      <c r="D3931" s="381"/>
    </row>
    <row r="3932" spans="3:4" s="380" customFormat="1" ht="13.5" customHeight="1">
      <c r="C3932" s="381"/>
      <c r="D3932" s="381"/>
    </row>
    <row r="3933" spans="3:4" s="380" customFormat="1" ht="13.5" customHeight="1">
      <c r="C3933" s="381"/>
      <c r="D3933" s="381"/>
    </row>
    <row r="3934" spans="3:4" s="380" customFormat="1" ht="13.5" customHeight="1">
      <c r="C3934" s="381"/>
      <c r="D3934" s="381"/>
    </row>
    <row r="3935" spans="3:4" s="380" customFormat="1" ht="13.5" customHeight="1">
      <c r="C3935" s="381"/>
      <c r="D3935" s="381"/>
    </row>
    <row r="3936" spans="3:4" s="380" customFormat="1" ht="13.5" customHeight="1">
      <c r="C3936" s="381"/>
      <c r="D3936" s="381"/>
    </row>
    <row r="3937" spans="3:4" s="380" customFormat="1" ht="13.5" customHeight="1">
      <c r="C3937" s="381"/>
      <c r="D3937" s="381"/>
    </row>
    <row r="3938" spans="3:4" s="380" customFormat="1" ht="13.5" customHeight="1">
      <c r="C3938" s="381"/>
      <c r="D3938" s="381"/>
    </row>
    <row r="3939" spans="3:4" s="380" customFormat="1" ht="13.5" customHeight="1">
      <c r="C3939" s="381"/>
      <c r="D3939" s="381"/>
    </row>
    <row r="3940" spans="3:4" s="380" customFormat="1" ht="13.5" customHeight="1">
      <c r="C3940" s="381"/>
      <c r="D3940" s="381"/>
    </row>
    <row r="3941" spans="3:4" s="380" customFormat="1" ht="13.5" customHeight="1">
      <c r="C3941" s="381"/>
      <c r="D3941" s="381"/>
    </row>
    <row r="3942" spans="3:4" s="380" customFormat="1" ht="13.5" customHeight="1">
      <c r="C3942" s="381"/>
      <c r="D3942" s="381"/>
    </row>
    <row r="3943" spans="3:4" s="380" customFormat="1" ht="13.5" customHeight="1">
      <c r="C3943" s="381"/>
      <c r="D3943" s="381"/>
    </row>
    <row r="3944" spans="3:4" s="380" customFormat="1" ht="13.5" customHeight="1">
      <c r="C3944" s="381"/>
      <c r="D3944" s="381"/>
    </row>
    <row r="3945" spans="3:4" s="380" customFormat="1" ht="13.5" customHeight="1">
      <c r="C3945" s="381"/>
      <c r="D3945" s="381"/>
    </row>
    <row r="3946" spans="3:4" s="380" customFormat="1" ht="13.5" customHeight="1">
      <c r="C3946" s="381"/>
      <c r="D3946" s="381"/>
    </row>
    <row r="3947" spans="3:4" s="380" customFormat="1" ht="13.5" customHeight="1">
      <c r="C3947" s="381"/>
      <c r="D3947" s="381"/>
    </row>
    <row r="3948" spans="3:4" s="380" customFormat="1" ht="13.5" customHeight="1">
      <c r="C3948" s="381"/>
      <c r="D3948" s="381"/>
    </row>
    <row r="3949" spans="3:4" s="380" customFormat="1" ht="13.5" customHeight="1">
      <c r="C3949" s="381"/>
      <c r="D3949" s="381"/>
    </row>
    <row r="3950" spans="3:4" s="380" customFormat="1" ht="13.5" customHeight="1">
      <c r="C3950" s="381"/>
      <c r="D3950" s="381"/>
    </row>
    <row r="3951" spans="3:4" s="380" customFormat="1" ht="13.5" customHeight="1">
      <c r="C3951" s="381"/>
      <c r="D3951" s="381"/>
    </row>
    <row r="3952" spans="3:4" s="380" customFormat="1" ht="13.5" customHeight="1">
      <c r="C3952" s="381"/>
      <c r="D3952" s="381"/>
    </row>
    <row r="3953" spans="3:4" s="380" customFormat="1" ht="13.5" customHeight="1">
      <c r="C3953" s="381"/>
      <c r="D3953" s="381"/>
    </row>
    <row r="3954" spans="3:4" s="380" customFormat="1" ht="13.5" customHeight="1">
      <c r="C3954" s="381"/>
      <c r="D3954" s="381"/>
    </row>
    <row r="3955" spans="3:4" s="380" customFormat="1" ht="13.5" customHeight="1">
      <c r="C3955" s="381"/>
      <c r="D3955" s="381"/>
    </row>
    <row r="3956" spans="3:4" s="380" customFormat="1" ht="13.5" customHeight="1">
      <c r="C3956" s="381"/>
      <c r="D3956" s="381"/>
    </row>
    <row r="3957" spans="3:4" s="380" customFormat="1" ht="13.5" customHeight="1">
      <c r="C3957" s="381"/>
      <c r="D3957" s="381"/>
    </row>
    <row r="3958" spans="3:4" s="380" customFormat="1" ht="13.5" customHeight="1">
      <c r="C3958" s="381"/>
      <c r="D3958" s="381"/>
    </row>
    <row r="3959" spans="3:4" s="380" customFormat="1" ht="13.5" customHeight="1">
      <c r="C3959" s="381"/>
      <c r="D3959" s="381"/>
    </row>
    <row r="3960" spans="3:4" s="380" customFormat="1" ht="13.5" customHeight="1">
      <c r="C3960" s="381"/>
      <c r="D3960" s="381"/>
    </row>
    <row r="3961" spans="3:4" s="380" customFormat="1" ht="13.5" customHeight="1">
      <c r="C3961" s="381"/>
      <c r="D3961" s="381"/>
    </row>
    <row r="3962" spans="3:4" s="380" customFormat="1" ht="13.5" customHeight="1">
      <c r="C3962" s="381"/>
      <c r="D3962" s="381"/>
    </row>
    <row r="3963" spans="3:4" s="380" customFormat="1" ht="13.5" customHeight="1">
      <c r="C3963" s="381"/>
      <c r="D3963" s="381"/>
    </row>
    <row r="3964" spans="3:4" s="380" customFormat="1" ht="13.5" customHeight="1">
      <c r="C3964" s="381"/>
      <c r="D3964" s="381"/>
    </row>
    <row r="3965" spans="3:4" s="380" customFormat="1" ht="13.5" customHeight="1">
      <c r="C3965" s="381"/>
      <c r="D3965" s="381"/>
    </row>
    <row r="3966" spans="3:4" s="380" customFormat="1" ht="13.5" customHeight="1">
      <c r="C3966" s="381"/>
      <c r="D3966" s="381"/>
    </row>
    <row r="3967" spans="3:4" s="380" customFormat="1" ht="13.5" customHeight="1">
      <c r="C3967" s="381"/>
      <c r="D3967" s="381"/>
    </row>
    <row r="3968" spans="3:4" s="380" customFormat="1" ht="13.5" customHeight="1">
      <c r="C3968" s="381"/>
      <c r="D3968" s="381"/>
    </row>
    <row r="3969" spans="3:4" s="380" customFormat="1" ht="13.5" customHeight="1">
      <c r="C3969" s="381"/>
      <c r="D3969" s="381"/>
    </row>
    <row r="3970" spans="3:4" s="380" customFormat="1" ht="13.5" customHeight="1">
      <c r="C3970" s="381"/>
      <c r="D3970" s="381"/>
    </row>
    <row r="3971" spans="3:4" s="380" customFormat="1" ht="13.5" customHeight="1">
      <c r="C3971" s="381"/>
      <c r="D3971" s="381"/>
    </row>
    <row r="3972" spans="3:4" s="380" customFormat="1" ht="13.5" customHeight="1">
      <c r="C3972" s="381"/>
      <c r="D3972" s="381"/>
    </row>
    <row r="3973" spans="3:4" s="380" customFormat="1" ht="13.5" customHeight="1">
      <c r="C3973" s="381"/>
      <c r="D3973" s="381"/>
    </row>
    <row r="3974" spans="3:4" s="380" customFormat="1" ht="13.5" customHeight="1">
      <c r="C3974" s="381"/>
      <c r="D3974" s="381"/>
    </row>
    <row r="3975" spans="3:4" s="380" customFormat="1" ht="13.5" customHeight="1">
      <c r="C3975" s="381"/>
      <c r="D3975" s="381"/>
    </row>
    <row r="3976" spans="3:4" s="380" customFormat="1" ht="13.5" customHeight="1">
      <c r="C3976" s="381"/>
      <c r="D3976" s="381"/>
    </row>
    <row r="3977" spans="3:4" s="380" customFormat="1" ht="13.5" customHeight="1">
      <c r="C3977" s="381"/>
      <c r="D3977" s="381"/>
    </row>
    <row r="3978" spans="3:4" s="380" customFormat="1" ht="13.5" customHeight="1">
      <c r="C3978" s="381"/>
      <c r="D3978" s="381"/>
    </row>
    <row r="3979" spans="3:4" s="380" customFormat="1" ht="13.5" customHeight="1">
      <c r="C3979" s="381"/>
      <c r="D3979" s="381"/>
    </row>
    <row r="3980" spans="3:4" s="380" customFormat="1" ht="13.5" customHeight="1">
      <c r="C3980" s="381"/>
      <c r="D3980" s="381"/>
    </row>
    <row r="3981" spans="3:4" s="380" customFormat="1" ht="13.5" customHeight="1">
      <c r="C3981" s="381"/>
      <c r="D3981" s="381"/>
    </row>
    <row r="3982" spans="3:4" s="380" customFormat="1" ht="13.5" customHeight="1">
      <c r="C3982" s="381"/>
      <c r="D3982" s="381"/>
    </row>
    <row r="3983" spans="3:4" s="380" customFormat="1" ht="13.5" customHeight="1">
      <c r="C3983" s="381"/>
      <c r="D3983" s="381"/>
    </row>
    <row r="3984" spans="3:4" s="380" customFormat="1" ht="13.5" customHeight="1">
      <c r="C3984" s="381"/>
      <c r="D3984" s="381"/>
    </row>
    <row r="3985" spans="3:4" s="380" customFormat="1" ht="13.5" customHeight="1">
      <c r="C3985" s="381"/>
      <c r="D3985" s="381"/>
    </row>
    <row r="3986" spans="3:4" s="380" customFormat="1" ht="13.5" customHeight="1">
      <c r="C3986" s="381"/>
      <c r="D3986" s="381"/>
    </row>
    <row r="3987" spans="3:4" s="380" customFormat="1" ht="13.5" customHeight="1">
      <c r="C3987" s="381"/>
      <c r="D3987" s="381"/>
    </row>
    <row r="3988" spans="3:4" s="380" customFormat="1" ht="13.5" customHeight="1">
      <c r="C3988" s="381"/>
      <c r="D3988" s="381"/>
    </row>
    <row r="3989" spans="3:4" s="380" customFormat="1" ht="13.5" customHeight="1">
      <c r="C3989" s="381"/>
      <c r="D3989" s="381"/>
    </row>
    <row r="3990" spans="3:4" s="380" customFormat="1" ht="13.5" customHeight="1">
      <c r="C3990" s="381"/>
      <c r="D3990" s="381"/>
    </row>
    <row r="3991" spans="3:4" s="380" customFormat="1" ht="13.5" customHeight="1">
      <c r="C3991" s="381"/>
      <c r="D3991" s="381"/>
    </row>
    <row r="3992" spans="3:4" s="380" customFormat="1" ht="13.5" customHeight="1">
      <c r="C3992" s="381"/>
      <c r="D3992" s="381"/>
    </row>
    <row r="3993" spans="3:4" s="380" customFormat="1" ht="13.5" customHeight="1">
      <c r="C3993" s="381"/>
      <c r="D3993" s="381"/>
    </row>
    <row r="3994" spans="3:4" s="380" customFormat="1" ht="13.5" customHeight="1">
      <c r="C3994" s="381"/>
      <c r="D3994" s="381"/>
    </row>
    <row r="3995" spans="3:4" s="380" customFormat="1" ht="13.5" customHeight="1">
      <c r="C3995" s="381"/>
      <c r="D3995" s="381"/>
    </row>
    <row r="3996" spans="3:4" s="380" customFormat="1" ht="13.5" customHeight="1">
      <c r="C3996" s="381"/>
      <c r="D3996" s="381"/>
    </row>
    <row r="3997" spans="3:4" s="380" customFormat="1" ht="13.5" customHeight="1">
      <c r="C3997" s="381"/>
      <c r="D3997" s="381"/>
    </row>
    <row r="3998" spans="3:4" s="380" customFormat="1" ht="13.5" customHeight="1">
      <c r="C3998" s="381"/>
      <c r="D3998" s="381"/>
    </row>
    <row r="3999" spans="3:4" s="380" customFormat="1" ht="13.5" customHeight="1">
      <c r="C3999" s="381"/>
      <c r="D3999" s="381"/>
    </row>
    <row r="4000" spans="3:4" s="380" customFormat="1" ht="13.5" customHeight="1">
      <c r="C4000" s="381"/>
      <c r="D4000" s="381"/>
    </row>
    <row r="4001" spans="3:4" s="380" customFormat="1" ht="13.5" customHeight="1">
      <c r="C4001" s="381"/>
      <c r="D4001" s="381"/>
    </row>
    <row r="4002" spans="3:4" s="380" customFormat="1" ht="13.5" customHeight="1">
      <c r="C4002" s="381"/>
      <c r="D4002" s="381"/>
    </row>
    <row r="4003" spans="3:4" s="380" customFormat="1" ht="13.5" customHeight="1">
      <c r="C4003" s="381"/>
      <c r="D4003" s="381"/>
    </row>
    <row r="4004" spans="3:4" s="380" customFormat="1" ht="13.5" customHeight="1">
      <c r="C4004" s="381"/>
      <c r="D4004" s="381"/>
    </row>
    <row r="4005" spans="3:4" s="380" customFormat="1" ht="13.5" customHeight="1">
      <c r="C4005" s="381"/>
      <c r="D4005" s="381"/>
    </row>
    <row r="4006" spans="3:4" s="380" customFormat="1" ht="13.5" customHeight="1">
      <c r="C4006" s="381"/>
      <c r="D4006" s="381"/>
    </row>
    <row r="4007" spans="3:4" s="380" customFormat="1" ht="13.5" customHeight="1">
      <c r="C4007" s="381"/>
      <c r="D4007" s="381"/>
    </row>
    <row r="4008" spans="3:4" s="380" customFormat="1" ht="13.5" customHeight="1">
      <c r="C4008" s="381"/>
      <c r="D4008" s="381"/>
    </row>
    <row r="4009" spans="3:4" s="380" customFormat="1" ht="13.5" customHeight="1">
      <c r="C4009" s="381"/>
      <c r="D4009" s="381"/>
    </row>
    <row r="4010" spans="3:4" s="380" customFormat="1" ht="13.5" customHeight="1">
      <c r="C4010" s="381"/>
      <c r="D4010" s="381"/>
    </row>
    <row r="4011" spans="3:4" s="380" customFormat="1" ht="13.5" customHeight="1">
      <c r="C4011" s="381"/>
      <c r="D4011" s="381"/>
    </row>
    <row r="4012" spans="3:4" s="380" customFormat="1" ht="13.5" customHeight="1">
      <c r="C4012" s="381"/>
      <c r="D4012" s="381"/>
    </row>
    <row r="4013" spans="3:4" s="380" customFormat="1" ht="13.5" customHeight="1">
      <c r="C4013" s="381"/>
      <c r="D4013" s="381"/>
    </row>
    <row r="4014" spans="3:4" s="380" customFormat="1" ht="13.5" customHeight="1">
      <c r="C4014" s="381"/>
      <c r="D4014" s="381"/>
    </row>
    <row r="4015" spans="3:4" s="380" customFormat="1" ht="13.5" customHeight="1">
      <c r="C4015" s="381"/>
      <c r="D4015" s="381"/>
    </row>
    <row r="4016" spans="3:4" s="380" customFormat="1" ht="13.5" customHeight="1">
      <c r="C4016" s="381"/>
      <c r="D4016" s="381"/>
    </row>
    <row r="4017" spans="3:4" s="380" customFormat="1" ht="13.5" customHeight="1">
      <c r="C4017" s="381"/>
      <c r="D4017" s="381"/>
    </row>
    <row r="4018" spans="3:4" s="380" customFormat="1" ht="13.5" customHeight="1">
      <c r="C4018" s="381"/>
      <c r="D4018" s="381"/>
    </row>
    <row r="4019" spans="3:4" s="380" customFormat="1" ht="13.5" customHeight="1">
      <c r="C4019" s="381"/>
      <c r="D4019" s="381"/>
    </row>
    <row r="4020" spans="3:4" s="380" customFormat="1" ht="13.5" customHeight="1">
      <c r="C4020" s="381"/>
      <c r="D4020" s="381"/>
    </row>
    <row r="4021" spans="3:4" s="380" customFormat="1" ht="13.5" customHeight="1">
      <c r="C4021" s="381"/>
      <c r="D4021" s="381"/>
    </row>
    <row r="4022" spans="3:4" s="380" customFormat="1" ht="13.5" customHeight="1">
      <c r="C4022" s="381"/>
      <c r="D4022" s="381"/>
    </row>
    <row r="4023" spans="3:4" s="380" customFormat="1" ht="13.5" customHeight="1">
      <c r="C4023" s="381"/>
      <c r="D4023" s="381"/>
    </row>
    <row r="4024" spans="3:4" s="380" customFormat="1" ht="13.5" customHeight="1">
      <c r="C4024" s="381"/>
      <c r="D4024" s="381"/>
    </row>
    <row r="4025" spans="3:4" s="380" customFormat="1" ht="13.5" customHeight="1">
      <c r="C4025" s="381"/>
      <c r="D4025" s="381"/>
    </row>
    <row r="4026" spans="3:4" s="380" customFormat="1" ht="13.5" customHeight="1">
      <c r="C4026" s="381"/>
      <c r="D4026" s="381"/>
    </row>
    <row r="4027" spans="3:4" s="380" customFormat="1" ht="13.5" customHeight="1">
      <c r="C4027" s="381"/>
      <c r="D4027" s="381"/>
    </row>
    <row r="4028" spans="3:4" s="380" customFormat="1" ht="13.5" customHeight="1">
      <c r="C4028" s="381"/>
      <c r="D4028" s="381"/>
    </row>
    <row r="4029" spans="3:4" s="380" customFormat="1" ht="13.5" customHeight="1">
      <c r="C4029" s="381"/>
      <c r="D4029" s="381"/>
    </row>
    <row r="4030" spans="3:4" s="380" customFormat="1" ht="13.5" customHeight="1">
      <c r="C4030" s="381"/>
      <c r="D4030" s="381"/>
    </row>
    <row r="4031" spans="3:4" s="380" customFormat="1" ht="13.5" customHeight="1">
      <c r="C4031" s="381"/>
      <c r="D4031" s="381"/>
    </row>
    <row r="4032" spans="3:4" s="380" customFormat="1" ht="13.5" customHeight="1">
      <c r="C4032" s="381"/>
      <c r="D4032" s="381"/>
    </row>
    <row r="4033" spans="3:4" s="380" customFormat="1" ht="13.5" customHeight="1">
      <c r="C4033" s="381"/>
      <c r="D4033" s="381"/>
    </row>
    <row r="4034" spans="3:4" s="380" customFormat="1" ht="13.5" customHeight="1">
      <c r="C4034" s="381"/>
      <c r="D4034" s="381"/>
    </row>
    <row r="4035" spans="3:4" s="380" customFormat="1" ht="13.5" customHeight="1">
      <c r="C4035" s="381"/>
      <c r="D4035" s="381"/>
    </row>
    <row r="4036" spans="3:4" s="380" customFormat="1" ht="13.5" customHeight="1">
      <c r="C4036" s="381"/>
      <c r="D4036" s="381"/>
    </row>
    <row r="4037" spans="3:4" s="380" customFormat="1" ht="13.5" customHeight="1">
      <c r="C4037" s="381"/>
      <c r="D4037" s="381"/>
    </row>
    <row r="4038" spans="3:4" s="380" customFormat="1" ht="13.5" customHeight="1">
      <c r="C4038" s="381"/>
      <c r="D4038" s="381"/>
    </row>
    <row r="4039" spans="3:4" s="380" customFormat="1" ht="13.5" customHeight="1">
      <c r="C4039" s="381"/>
      <c r="D4039" s="381"/>
    </row>
    <row r="4040" spans="3:4" s="380" customFormat="1" ht="13.5" customHeight="1">
      <c r="C4040" s="381"/>
      <c r="D4040" s="381"/>
    </row>
    <row r="4041" spans="3:4" s="380" customFormat="1" ht="13.5" customHeight="1">
      <c r="C4041" s="381"/>
      <c r="D4041" s="381"/>
    </row>
    <row r="4042" spans="3:4" s="380" customFormat="1" ht="13.5" customHeight="1">
      <c r="C4042" s="381"/>
      <c r="D4042" s="381"/>
    </row>
    <row r="4043" spans="3:4" s="380" customFormat="1" ht="13.5" customHeight="1">
      <c r="C4043" s="381"/>
      <c r="D4043" s="381"/>
    </row>
    <row r="4044" spans="3:4" s="380" customFormat="1" ht="13.5" customHeight="1">
      <c r="C4044" s="381"/>
      <c r="D4044" s="381"/>
    </row>
    <row r="4045" spans="3:4" s="380" customFormat="1" ht="13.5" customHeight="1">
      <c r="C4045" s="381"/>
      <c r="D4045" s="381"/>
    </row>
    <row r="4046" spans="3:4" s="380" customFormat="1" ht="13.5" customHeight="1">
      <c r="C4046" s="381"/>
      <c r="D4046" s="381"/>
    </row>
    <row r="4047" spans="3:4" s="380" customFormat="1" ht="13.5" customHeight="1">
      <c r="C4047" s="381"/>
      <c r="D4047" s="381"/>
    </row>
    <row r="4048" spans="3:4" s="380" customFormat="1" ht="13.5" customHeight="1">
      <c r="C4048" s="381"/>
      <c r="D4048" s="381"/>
    </row>
    <row r="4049" spans="3:4" s="380" customFormat="1" ht="13.5" customHeight="1">
      <c r="C4049" s="381"/>
      <c r="D4049" s="381"/>
    </row>
    <row r="4050" spans="3:4" s="380" customFormat="1" ht="13.5" customHeight="1">
      <c r="C4050" s="381"/>
      <c r="D4050" s="381"/>
    </row>
    <row r="4051" spans="3:4" s="380" customFormat="1" ht="13.5" customHeight="1">
      <c r="C4051" s="381"/>
      <c r="D4051" s="381"/>
    </row>
    <row r="4052" spans="3:4" s="380" customFormat="1" ht="13.5" customHeight="1">
      <c r="C4052" s="381"/>
      <c r="D4052" s="381"/>
    </row>
    <row r="4053" spans="3:4" s="380" customFormat="1" ht="13.5" customHeight="1">
      <c r="C4053" s="381"/>
      <c r="D4053" s="381"/>
    </row>
    <row r="4054" spans="3:4" s="380" customFormat="1" ht="13.5" customHeight="1">
      <c r="C4054" s="381"/>
      <c r="D4054" s="381"/>
    </row>
    <row r="4055" spans="3:4" s="380" customFormat="1" ht="13.5" customHeight="1">
      <c r="C4055" s="381"/>
      <c r="D4055" s="381"/>
    </row>
    <row r="4056" spans="3:4" s="380" customFormat="1" ht="13.5" customHeight="1">
      <c r="C4056" s="381"/>
      <c r="D4056" s="381"/>
    </row>
    <row r="4057" spans="3:4" s="380" customFormat="1" ht="13.5" customHeight="1">
      <c r="C4057" s="381"/>
      <c r="D4057" s="381"/>
    </row>
    <row r="4058" spans="3:4" s="380" customFormat="1" ht="13.5" customHeight="1">
      <c r="C4058" s="381"/>
      <c r="D4058" s="381"/>
    </row>
    <row r="4059" spans="3:4" s="380" customFormat="1" ht="13.5" customHeight="1">
      <c r="C4059" s="381"/>
      <c r="D4059" s="381"/>
    </row>
    <row r="4060" spans="3:4" s="380" customFormat="1" ht="13.5" customHeight="1">
      <c r="C4060" s="381"/>
      <c r="D4060" s="381"/>
    </row>
    <row r="4061" spans="3:4" s="380" customFormat="1" ht="13.5" customHeight="1">
      <c r="C4061" s="381"/>
      <c r="D4061" s="381"/>
    </row>
    <row r="4062" spans="3:4" s="380" customFormat="1" ht="13.5" customHeight="1">
      <c r="C4062" s="381"/>
      <c r="D4062" s="381"/>
    </row>
    <row r="4063" spans="3:4" s="380" customFormat="1" ht="13.5" customHeight="1">
      <c r="C4063" s="381"/>
      <c r="D4063" s="381"/>
    </row>
    <row r="4064" spans="3:4" s="380" customFormat="1" ht="13.5" customHeight="1">
      <c r="C4064" s="381"/>
      <c r="D4064" s="381"/>
    </row>
    <row r="4065" spans="3:4" s="380" customFormat="1" ht="13.5" customHeight="1">
      <c r="C4065" s="381"/>
      <c r="D4065" s="381"/>
    </row>
    <row r="4066" spans="3:4" s="380" customFormat="1" ht="13.5" customHeight="1">
      <c r="C4066" s="381"/>
      <c r="D4066" s="381"/>
    </row>
    <row r="4067" spans="3:4" s="380" customFormat="1" ht="13.5" customHeight="1">
      <c r="C4067" s="381"/>
      <c r="D4067" s="381"/>
    </row>
    <row r="4068" spans="3:4" s="380" customFormat="1" ht="13.5" customHeight="1">
      <c r="C4068" s="381"/>
      <c r="D4068" s="381"/>
    </row>
    <row r="4069" spans="3:4" s="380" customFormat="1" ht="13.5" customHeight="1">
      <c r="C4069" s="381"/>
      <c r="D4069" s="381"/>
    </row>
    <row r="4070" spans="3:4" s="380" customFormat="1" ht="13.5" customHeight="1">
      <c r="C4070" s="381"/>
      <c r="D4070" s="381"/>
    </row>
    <row r="4071" spans="3:4" s="380" customFormat="1" ht="13.5" customHeight="1">
      <c r="C4071" s="381"/>
      <c r="D4071" s="381"/>
    </row>
    <row r="4072" spans="3:4" s="380" customFormat="1" ht="13.5" customHeight="1">
      <c r="C4072" s="381"/>
      <c r="D4072" s="381"/>
    </row>
    <row r="4073" spans="3:4" s="380" customFormat="1" ht="13.5" customHeight="1">
      <c r="C4073" s="381"/>
      <c r="D4073" s="381"/>
    </row>
    <row r="4074" spans="3:4" s="380" customFormat="1" ht="13.5" customHeight="1">
      <c r="C4074" s="381"/>
      <c r="D4074" s="381"/>
    </row>
    <row r="4075" spans="3:4" s="380" customFormat="1" ht="13.5" customHeight="1">
      <c r="C4075" s="381"/>
      <c r="D4075" s="381"/>
    </row>
    <row r="4076" spans="3:4" s="380" customFormat="1" ht="13.5" customHeight="1">
      <c r="C4076" s="381"/>
      <c r="D4076" s="381"/>
    </row>
    <row r="4077" spans="3:4" s="380" customFormat="1" ht="13.5" customHeight="1">
      <c r="C4077" s="381"/>
      <c r="D4077" s="381"/>
    </row>
    <row r="4078" spans="3:4" s="380" customFormat="1" ht="13.5" customHeight="1">
      <c r="C4078" s="381"/>
      <c r="D4078" s="381"/>
    </row>
    <row r="4079" spans="3:4" s="380" customFormat="1" ht="13.5" customHeight="1">
      <c r="C4079" s="381"/>
      <c r="D4079" s="381"/>
    </row>
    <row r="4080" spans="3:4" s="380" customFormat="1" ht="13.5" customHeight="1">
      <c r="C4080" s="381"/>
      <c r="D4080" s="381"/>
    </row>
    <row r="4081" spans="3:4" s="380" customFormat="1" ht="13.5" customHeight="1">
      <c r="C4081" s="381"/>
      <c r="D4081" s="381"/>
    </row>
    <row r="4082" spans="3:4" s="380" customFormat="1" ht="13.5" customHeight="1">
      <c r="C4082" s="381"/>
      <c r="D4082" s="381"/>
    </row>
    <row r="4083" spans="3:4" s="380" customFormat="1" ht="13.5" customHeight="1">
      <c r="C4083" s="381"/>
      <c r="D4083" s="381"/>
    </row>
    <row r="4084" spans="3:4" s="380" customFormat="1" ht="13.5" customHeight="1">
      <c r="C4084" s="381"/>
      <c r="D4084" s="381"/>
    </row>
    <row r="4085" spans="3:4" s="380" customFormat="1" ht="13.5" customHeight="1">
      <c r="C4085" s="381"/>
      <c r="D4085" s="381"/>
    </row>
    <row r="4086" spans="3:4" s="380" customFormat="1" ht="13.5" customHeight="1">
      <c r="C4086" s="381"/>
      <c r="D4086" s="381"/>
    </row>
    <row r="4087" spans="3:4" s="380" customFormat="1" ht="13.5" customHeight="1">
      <c r="C4087" s="381"/>
      <c r="D4087" s="381"/>
    </row>
    <row r="4088" spans="3:4" s="380" customFormat="1" ht="13.5" customHeight="1">
      <c r="C4088" s="381"/>
      <c r="D4088" s="381"/>
    </row>
    <row r="4089" spans="3:4" s="380" customFormat="1" ht="13.5" customHeight="1">
      <c r="C4089" s="381"/>
      <c r="D4089" s="381"/>
    </row>
    <row r="4090" spans="3:4" s="380" customFormat="1" ht="13.5" customHeight="1">
      <c r="C4090" s="381"/>
      <c r="D4090" s="381"/>
    </row>
    <row r="4091" spans="3:4" s="380" customFormat="1" ht="13.5" customHeight="1">
      <c r="C4091" s="381"/>
      <c r="D4091" s="381"/>
    </row>
    <row r="4092" spans="3:4" s="380" customFormat="1" ht="13.5" customHeight="1">
      <c r="C4092" s="381"/>
      <c r="D4092" s="381"/>
    </row>
    <row r="4093" spans="3:4" s="380" customFormat="1" ht="13.5" customHeight="1">
      <c r="C4093" s="381"/>
      <c r="D4093" s="381"/>
    </row>
    <row r="4094" spans="3:4" s="380" customFormat="1" ht="13.5" customHeight="1">
      <c r="C4094" s="381"/>
      <c r="D4094" s="381"/>
    </row>
    <row r="4095" spans="3:4" s="380" customFormat="1" ht="13.5" customHeight="1">
      <c r="C4095" s="381"/>
      <c r="D4095" s="381"/>
    </row>
    <row r="4096" spans="3:4" s="380" customFormat="1" ht="13.5" customHeight="1">
      <c r="C4096" s="381"/>
      <c r="D4096" s="381"/>
    </row>
    <row r="4097" spans="3:4" s="380" customFormat="1" ht="13.5" customHeight="1">
      <c r="C4097" s="381"/>
      <c r="D4097" s="381"/>
    </row>
    <row r="4098" spans="3:4" s="380" customFormat="1" ht="13.5" customHeight="1">
      <c r="C4098" s="381"/>
      <c r="D4098" s="381"/>
    </row>
    <row r="4099" spans="3:4" s="380" customFormat="1" ht="13.5" customHeight="1">
      <c r="C4099" s="381"/>
      <c r="D4099" s="381"/>
    </row>
    <row r="4100" spans="3:4" s="380" customFormat="1" ht="13.5" customHeight="1">
      <c r="C4100" s="381"/>
      <c r="D4100" s="381"/>
    </row>
    <row r="4101" spans="3:4" s="380" customFormat="1" ht="13.5" customHeight="1">
      <c r="C4101" s="381"/>
      <c r="D4101" s="381"/>
    </row>
    <row r="4102" spans="3:4" s="380" customFormat="1" ht="13.5" customHeight="1">
      <c r="C4102" s="381"/>
      <c r="D4102" s="381"/>
    </row>
    <row r="4103" spans="3:4" s="380" customFormat="1" ht="13.5" customHeight="1">
      <c r="C4103" s="381"/>
      <c r="D4103" s="381"/>
    </row>
    <row r="4104" spans="3:4" s="380" customFormat="1" ht="13.5" customHeight="1">
      <c r="C4104" s="381"/>
      <c r="D4104" s="381"/>
    </row>
    <row r="4105" spans="3:4" s="380" customFormat="1" ht="13.5" customHeight="1">
      <c r="C4105" s="381"/>
      <c r="D4105" s="381"/>
    </row>
    <row r="4106" spans="3:4" s="380" customFormat="1" ht="13.5" customHeight="1">
      <c r="C4106" s="381"/>
      <c r="D4106" s="381"/>
    </row>
    <row r="4107" spans="3:4" s="380" customFormat="1" ht="13.5" customHeight="1">
      <c r="C4107" s="381"/>
      <c r="D4107" s="381"/>
    </row>
    <row r="4108" spans="3:4" s="380" customFormat="1" ht="13.5" customHeight="1">
      <c r="C4108" s="381"/>
      <c r="D4108" s="381"/>
    </row>
    <row r="4109" spans="3:4" s="380" customFormat="1" ht="13.5" customHeight="1">
      <c r="C4109" s="381"/>
      <c r="D4109" s="381"/>
    </row>
    <row r="4110" spans="3:4" s="380" customFormat="1" ht="13.5" customHeight="1">
      <c r="C4110" s="381"/>
      <c r="D4110" s="381"/>
    </row>
    <row r="4111" spans="3:4" s="380" customFormat="1" ht="13.5" customHeight="1">
      <c r="C4111" s="381"/>
      <c r="D4111" s="381"/>
    </row>
    <row r="4112" spans="3:4" s="380" customFormat="1" ht="13.5" customHeight="1">
      <c r="C4112" s="381"/>
      <c r="D4112" s="381"/>
    </row>
    <row r="4113" spans="3:4" s="380" customFormat="1" ht="13.5" customHeight="1">
      <c r="C4113" s="381"/>
      <c r="D4113" s="381"/>
    </row>
    <row r="4114" spans="3:4" s="380" customFormat="1" ht="13.5" customHeight="1">
      <c r="C4114" s="381"/>
      <c r="D4114" s="381"/>
    </row>
    <row r="4115" spans="3:4" s="380" customFormat="1" ht="13.5" customHeight="1">
      <c r="C4115" s="381"/>
      <c r="D4115" s="381"/>
    </row>
    <row r="4116" spans="3:4" s="380" customFormat="1" ht="13.5" customHeight="1">
      <c r="C4116" s="381"/>
      <c r="D4116" s="381"/>
    </row>
    <row r="4117" spans="3:4" s="380" customFormat="1" ht="13.5" customHeight="1">
      <c r="C4117" s="381"/>
      <c r="D4117" s="381"/>
    </row>
    <row r="4118" spans="3:4" s="380" customFormat="1" ht="13.5" customHeight="1">
      <c r="C4118" s="381"/>
      <c r="D4118" s="381"/>
    </row>
    <row r="4119" spans="3:4" s="380" customFormat="1" ht="13.5" customHeight="1">
      <c r="C4119" s="381"/>
      <c r="D4119" s="381"/>
    </row>
    <row r="4120" spans="3:4" s="380" customFormat="1" ht="13.5" customHeight="1">
      <c r="C4120" s="381"/>
      <c r="D4120" s="381"/>
    </row>
    <row r="4121" spans="3:4" s="380" customFormat="1" ht="13.5" customHeight="1">
      <c r="C4121" s="381"/>
      <c r="D4121" s="381"/>
    </row>
    <row r="4122" spans="3:4" s="380" customFormat="1" ht="13.5" customHeight="1">
      <c r="C4122" s="381"/>
      <c r="D4122" s="381"/>
    </row>
    <row r="4123" spans="3:4" s="380" customFormat="1" ht="13.5" customHeight="1">
      <c r="C4123" s="381"/>
      <c r="D4123" s="381"/>
    </row>
    <row r="4124" spans="3:4" s="380" customFormat="1" ht="13.5" customHeight="1">
      <c r="C4124" s="381"/>
      <c r="D4124" s="381"/>
    </row>
    <row r="4125" spans="3:4" s="380" customFormat="1" ht="13.5" customHeight="1">
      <c r="C4125" s="381"/>
      <c r="D4125" s="381"/>
    </row>
    <row r="4126" spans="3:4" s="380" customFormat="1" ht="13.5" customHeight="1">
      <c r="C4126" s="381"/>
      <c r="D4126" s="381"/>
    </row>
    <row r="4127" spans="3:4" s="380" customFormat="1" ht="13.5" customHeight="1">
      <c r="C4127" s="381"/>
      <c r="D4127" s="381"/>
    </row>
    <row r="4128" spans="3:4" s="380" customFormat="1" ht="13.5" customHeight="1">
      <c r="C4128" s="381"/>
      <c r="D4128" s="381"/>
    </row>
    <row r="4129" spans="3:4" s="380" customFormat="1" ht="13.5" customHeight="1">
      <c r="C4129" s="381"/>
      <c r="D4129" s="381"/>
    </row>
    <row r="4130" spans="3:4" s="380" customFormat="1" ht="13.5" customHeight="1">
      <c r="C4130" s="381"/>
      <c r="D4130" s="381"/>
    </row>
    <row r="4131" spans="3:4" s="380" customFormat="1" ht="13.5" customHeight="1">
      <c r="C4131" s="381"/>
      <c r="D4131" s="381"/>
    </row>
    <row r="4132" spans="3:4" s="380" customFormat="1" ht="13.5" customHeight="1">
      <c r="C4132" s="381"/>
      <c r="D4132" s="381"/>
    </row>
    <row r="4133" spans="3:4" s="380" customFormat="1" ht="13.5" customHeight="1">
      <c r="C4133" s="381"/>
      <c r="D4133" s="381"/>
    </row>
    <row r="4134" spans="3:4" s="380" customFormat="1" ht="13.5" customHeight="1">
      <c r="C4134" s="381"/>
      <c r="D4134" s="381"/>
    </row>
    <row r="4135" spans="3:4" s="380" customFormat="1" ht="13.5" customHeight="1">
      <c r="C4135" s="381"/>
      <c r="D4135" s="381"/>
    </row>
    <row r="4136" spans="3:4" s="380" customFormat="1" ht="13.5" customHeight="1">
      <c r="C4136" s="381"/>
      <c r="D4136" s="381"/>
    </row>
    <row r="4137" spans="3:4" s="380" customFormat="1" ht="13.5" customHeight="1">
      <c r="C4137" s="381"/>
      <c r="D4137" s="381"/>
    </row>
    <row r="4138" spans="3:4" s="380" customFormat="1" ht="13.5" customHeight="1">
      <c r="C4138" s="381"/>
      <c r="D4138" s="381"/>
    </row>
    <row r="4139" spans="3:4" s="380" customFormat="1" ht="13.5" customHeight="1">
      <c r="C4139" s="381"/>
      <c r="D4139" s="381"/>
    </row>
    <row r="4140" spans="3:4" s="380" customFormat="1" ht="13.5" customHeight="1">
      <c r="C4140" s="381"/>
      <c r="D4140" s="381"/>
    </row>
    <row r="4141" spans="3:4" s="380" customFormat="1" ht="13.5" customHeight="1">
      <c r="C4141" s="381"/>
      <c r="D4141" s="381"/>
    </row>
    <row r="4142" spans="3:4" s="380" customFormat="1" ht="13.5" customHeight="1">
      <c r="C4142" s="381"/>
      <c r="D4142" s="381"/>
    </row>
    <row r="4143" spans="3:4" s="380" customFormat="1" ht="13.5" customHeight="1">
      <c r="C4143" s="381"/>
      <c r="D4143" s="381"/>
    </row>
    <row r="4144" spans="3:4" s="380" customFormat="1" ht="13.5" customHeight="1">
      <c r="C4144" s="381"/>
      <c r="D4144" s="381"/>
    </row>
    <row r="4145" spans="3:4" s="380" customFormat="1" ht="13.5" customHeight="1">
      <c r="C4145" s="381"/>
      <c r="D4145" s="381"/>
    </row>
    <row r="4146" spans="3:4" s="380" customFormat="1" ht="13.5" customHeight="1">
      <c r="C4146" s="381"/>
      <c r="D4146" s="381"/>
    </row>
    <row r="4147" spans="3:4" s="380" customFormat="1" ht="13.5" customHeight="1">
      <c r="C4147" s="381"/>
      <c r="D4147" s="381"/>
    </row>
    <row r="4148" spans="3:4" s="380" customFormat="1" ht="13.5" customHeight="1">
      <c r="C4148" s="381"/>
      <c r="D4148" s="381"/>
    </row>
    <row r="4149" spans="3:4" s="380" customFormat="1" ht="13.5" customHeight="1">
      <c r="C4149" s="381"/>
      <c r="D4149" s="381"/>
    </row>
    <row r="4150" spans="3:4" s="380" customFormat="1" ht="13.5" customHeight="1">
      <c r="C4150" s="381"/>
      <c r="D4150" s="381"/>
    </row>
    <row r="4151" spans="3:4" s="380" customFormat="1" ht="13.5" customHeight="1">
      <c r="C4151" s="381"/>
      <c r="D4151" s="381"/>
    </row>
    <row r="4152" spans="3:4" s="380" customFormat="1" ht="13.5" customHeight="1">
      <c r="C4152" s="381"/>
      <c r="D4152" s="381"/>
    </row>
    <row r="4153" spans="3:4" s="380" customFormat="1" ht="13.5" customHeight="1">
      <c r="C4153" s="381"/>
      <c r="D4153" s="381"/>
    </row>
    <row r="4154" spans="3:4" s="380" customFormat="1" ht="13.5" customHeight="1">
      <c r="C4154" s="381"/>
      <c r="D4154" s="381"/>
    </row>
    <row r="4155" spans="3:4" s="380" customFormat="1" ht="13.5" customHeight="1">
      <c r="C4155" s="381"/>
      <c r="D4155" s="381"/>
    </row>
    <row r="4156" spans="3:4" s="380" customFormat="1" ht="13.5" customHeight="1">
      <c r="C4156" s="381"/>
      <c r="D4156" s="381"/>
    </row>
    <row r="4157" spans="3:4" s="380" customFormat="1" ht="13.5" customHeight="1">
      <c r="C4157" s="381"/>
      <c r="D4157" s="381"/>
    </row>
    <row r="4158" spans="3:4" s="380" customFormat="1" ht="13.5" customHeight="1">
      <c r="C4158" s="381"/>
      <c r="D4158" s="381"/>
    </row>
    <row r="4159" spans="3:4" s="380" customFormat="1" ht="13.5" customHeight="1">
      <c r="C4159" s="381"/>
      <c r="D4159" s="381"/>
    </row>
    <row r="4160" spans="3:4" s="380" customFormat="1" ht="13.5" customHeight="1">
      <c r="C4160" s="381"/>
      <c r="D4160" s="381"/>
    </row>
    <row r="4161" spans="3:4" s="380" customFormat="1" ht="13.5" customHeight="1">
      <c r="C4161" s="381"/>
      <c r="D4161" s="381"/>
    </row>
    <row r="4162" spans="3:4" s="380" customFormat="1" ht="13.5" customHeight="1">
      <c r="C4162" s="381"/>
      <c r="D4162" s="381"/>
    </row>
    <row r="4163" spans="3:4" s="380" customFormat="1" ht="13.5" customHeight="1">
      <c r="C4163" s="381"/>
      <c r="D4163" s="381"/>
    </row>
    <row r="4164" spans="3:4" s="380" customFormat="1" ht="13.5" customHeight="1">
      <c r="C4164" s="381"/>
      <c r="D4164" s="381"/>
    </row>
    <row r="4165" spans="3:4" s="380" customFormat="1" ht="13.5" customHeight="1">
      <c r="C4165" s="381"/>
      <c r="D4165" s="381"/>
    </row>
    <row r="4166" spans="3:4" s="380" customFormat="1" ht="13.5" customHeight="1">
      <c r="C4166" s="381"/>
      <c r="D4166" s="381"/>
    </row>
    <row r="4167" spans="3:4" s="380" customFormat="1" ht="13.5" customHeight="1">
      <c r="C4167" s="381"/>
      <c r="D4167" s="381"/>
    </row>
    <row r="4168" spans="3:4" s="380" customFormat="1" ht="13.5" customHeight="1">
      <c r="C4168" s="381"/>
      <c r="D4168" s="381"/>
    </row>
    <row r="4169" spans="3:4" s="380" customFormat="1" ht="13.5" customHeight="1">
      <c r="C4169" s="381"/>
      <c r="D4169" s="381"/>
    </row>
    <row r="4170" spans="3:4" s="380" customFormat="1" ht="13.5" customHeight="1">
      <c r="C4170" s="381"/>
      <c r="D4170" s="381"/>
    </row>
    <row r="4171" spans="3:4" s="380" customFormat="1" ht="13.5" customHeight="1">
      <c r="C4171" s="381"/>
      <c r="D4171" s="381"/>
    </row>
    <row r="4172" spans="3:4" s="380" customFormat="1" ht="13.5" customHeight="1">
      <c r="C4172" s="381"/>
      <c r="D4172" s="381"/>
    </row>
    <row r="4173" spans="3:4" s="380" customFormat="1" ht="13.5" customHeight="1">
      <c r="C4173" s="381"/>
      <c r="D4173" s="381"/>
    </row>
    <row r="4174" spans="3:4" s="380" customFormat="1" ht="13.5" customHeight="1">
      <c r="C4174" s="381"/>
      <c r="D4174" s="381"/>
    </row>
    <row r="4175" spans="3:4" s="380" customFormat="1" ht="13.5" customHeight="1">
      <c r="C4175" s="381"/>
      <c r="D4175" s="381"/>
    </row>
    <row r="4176" spans="3:4" s="380" customFormat="1" ht="13.5" customHeight="1">
      <c r="C4176" s="381"/>
      <c r="D4176" s="381"/>
    </row>
    <row r="4177" spans="3:4" s="380" customFormat="1" ht="13.5" customHeight="1">
      <c r="C4177" s="381"/>
      <c r="D4177" s="381"/>
    </row>
    <row r="4178" spans="3:4" s="380" customFormat="1" ht="13.5" customHeight="1">
      <c r="C4178" s="381"/>
      <c r="D4178" s="381"/>
    </row>
    <row r="4179" spans="3:4" s="380" customFormat="1" ht="13.5" customHeight="1">
      <c r="C4179" s="381"/>
      <c r="D4179" s="381"/>
    </row>
    <row r="4180" spans="3:4" s="380" customFormat="1" ht="13.5" customHeight="1">
      <c r="C4180" s="381"/>
      <c r="D4180" s="381"/>
    </row>
    <row r="4181" spans="3:4" s="380" customFormat="1" ht="13.5" customHeight="1">
      <c r="C4181" s="381"/>
      <c r="D4181" s="381"/>
    </row>
    <row r="4182" spans="3:4" s="380" customFormat="1" ht="13.5" customHeight="1">
      <c r="C4182" s="381"/>
      <c r="D4182" s="381"/>
    </row>
    <row r="4183" spans="3:4" s="380" customFormat="1" ht="13.5" customHeight="1">
      <c r="C4183" s="381"/>
      <c r="D4183" s="381"/>
    </row>
    <row r="4184" spans="3:4" s="380" customFormat="1" ht="13.5" customHeight="1">
      <c r="C4184" s="381"/>
      <c r="D4184" s="381"/>
    </row>
    <row r="4185" spans="3:4" s="380" customFormat="1" ht="13.5" customHeight="1">
      <c r="C4185" s="381"/>
      <c r="D4185" s="381"/>
    </row>
    <row r="4186" spans="3:4" s="380" customFormat="1" ht="13.5" customHeight="1">
      <c r="C4186" s="381"/>
      <c r="D4186" s="381"/>
    </row>
    <row r="4187" spans="3:4" s="380" customFormat="1" ht="13.5" customHeight="1">
      <c r="C4187" s="381"/>
      <c r="D4187" s="381"/>
    </row>
    <row r="4188" spans="3:4" s="380" customFormat="1" ht="13.5" customHeight="1">
      <c r="C4188" s="381"/>
      <c r="D4188" s="381"/>
    </row>
    <row r="4189" spans="3:4" s="380" customFormat="1" ht="13.5" customHeight="1">
      <c r="C4189" s="381"/>
      <c r="D4189" s="381"/>
    </row>
    <row r="4190" spans="3:4" s="380" customFormat="1" ht="13.5" customHeight="1">
      <c r="C4190" s="381"/>
      <c r="D4190" s="381"/>
    </row>
    <row r="4191" spans="3:4" s="380" customFormat="1" ht="13.5" customHeight="1">
      <c r="C4191" s="381"/>
      <c r="D4191" s="381"/>
    </row>
    <row r="4192" spans="3:4" s="380" customFormat="1" ht="13.5" customHeight="1">
      <c r="C4192" s="381"/>
      <c r="D4192" s="381"/>
    </row>
    <row r="4193" spans="3:4" s="380" customFormat="1" ht="13.5" customHeight="1">
      <c r="C4193" s="381"/>
      <c r="D4193" s="381"/>
    </row>
    <row r="4194" spans="3:4" s="380" customFormat="1" ht="13.5" customHeight="1">
      <c r="C4194" s="381"/>
      <c r="D4194" s="381"/>
    </row>
    <row r="4195" spans="3:4" s="380" customFormat="1" ht="13.5" customHeight="1">
      <c r="C4195" s="381"/>
      <c r="D4195" s="381"/>
    </row>
    <row r="4196" spans="3:4" s="380" customFormat="1" ht="13.5" customHeight="1">
      <c r="C4196" s="381"/>
      <c r="D4196" s="381"/>
    </row>
    <row r="4197" spans="3:4" s="380" customFormat="1" ht="13.5" customHeight="1">
      <c r="C4197" s="381"/>
      <c r="D4197" s="381"/>
    </row>
    <row r="4198" spans="3:4" s="380" customFormat="1" ht="13.5" customHeight="1">
      <c r="C4198" s="381"/>
      <c r="D4198" s="381"/>
    </row>
    <row r="4199" spans="3:4" s="380" customFormat="1" ht="13.5" customHeight="1">
      <c r="C4199" s="381"/>
      <c r="D4199" s="381"/>
    </row>
    <row r="4200" spans="3:4" s="380" customFormat="1" ht="13.5" customHeight="1">
      <c r="C4200" s="381"/>
      <c r="D4200" s="381"/>
    </row>
    <row r="4201" spans="3:4" s="380" customFormat="1" ht="13.5" customHeight="1">
      <c r="C4201" s="381"/>
      <c r="D4201" s="381"/>
    </row>
    <row r="4202" spans="3:4" s="380" customFormat="1" ht="13.5" customHeight="1">
      <c r="C4202" s="381"/>
      <c r="D4202" s="381"/>
    </row>
    <row r="4203" spans="3:4" s="380" customFormat="1" ht="13.5" customHeight="1">
      <c r="C4203" s="381"/>
      <c r="D4203" s="381"/>
    </row>
    <row r="4204" spans="3:4" s="380" customFormat="1" ht="13.5" customHeight="1">
      <c r="C4204" s="381"/>
      <c r="D4204" s="381"/>
    </row>
    <row r="4205" spans="3:4" s="380" customFormat="1" ht="13.5" customHeight="1">
      <c r="C4205" s="381"/>
      <c r="D4205" s="381"/>
    </row>
    <row r="4206" spans="3:4" s="380" customFormat="1" ht="13.5" customHeight="1">
      <c r="C4206" s="381"/>
      <c r="D4206" s="381"/>
    </row>
    <row r="4207" spans="3:4" s="380" customFormat="1" ht="13.5" customHeight="1">
      <c r="C4207" s="381"/>
      <c r="D4207" s="381"/>
    </row>
    <row r="4208" spans="3:4" s="380" customFormat="1" ht="13.5" customHeight="1">
      <c r="C4208" s="381"/>
      <c r="D4208" s="381"/>
    </row>
    <row r="4209" spans="3:4" s="380" customFormat="1" ht="13.5" customHeight="1">
      <c r="C4209" s="381"/>
      <c r="D4209" s="381"/>
    </row>
    <row r="4210" spans="3:4" s="380" customFormat="1" ht="13.5" customHeight="1">
      <c r="C4210" s="381"/>
      <c r="D4210" s="381"/>
    </row>
    <row r="4211" spans="3:4" s="380" customFormat="1" ht="13.5" customHeight="1">
      <c r="C4211" s="381"/>
      <c r="D4211" s="381"/>
    </row>
    <row r="4212" spans="3:4" s="380" customFormat="1" ht="13.5" customHeight="1">
      <c r="C4212" s="381"/>
      <c r="D4212" s="381"/>
    </row>
    <row r="4213" spans="3:4" s="380" customFormat="1" ht="13.5" customHeight="1">
      <c r="C4213" s="381"/>
      <c r="D4213" s="381"/>
    </row>
    <row r="4214" spans="3:4" s="380" customFormat="1" ht="13.5" customHeight="1">
      <c r="C4214" s="381"/>
      <c r="D4214" s="381"/>
    </row>
    <row r="4215" spans="3:4" s="380" customFormat="1" ht="13.5" customHeight="1">
      <c r="C4215" s="381"/>
      <c r="D4215" s="381"/>
    </row>
    <row r="4216" spans="3:4" s="380" customFormat="1" ht="13.5" customHeight="1">
      <c r="C4216" s="381"/>
      <c r="D4216" s="381"/>
    </row>
    <row r="4217" spans="3:4" s="380" customFormat="1" ht="13.5" customHeight="1">
      <c r="C4217" s="381"/>
      <c r="D4217" s="381"/>
    </row>
    <row r="4218" spans="3:4" s="380" customFormat="1" ht="13.5" customHeight="1">
      <c r="C4218" s="381"/>
      <c r="D4218" s="381"/>
    </row>
    <row r="4219" spans="3:4" s="380" customFormat="1" ht="13.5" customHeight="1">
      <c r="C4219" s="381"/>
      <c r="D4219" s="381"/>
    </row>
    <row r="4220" spans="3:4" s="380" customFormat="1" ht="13.5" customHeight="1">
      <c r="C4220" s="381"/>
      <c r="D4220" s="381"/>
    </row>
    <row r="4221" spans="3:4" s="380" customFormat="1" ht="13.5" customHeight="1">
      <c r="C4221" s="381"/>
      <c r="D4221" s="381"/>
    </row>
    <row r="4222" spans="3:4" s="380" customFormat="1" ht="13.5" customHeight="1">
      <c r="C4222" s="381"/>
      <c r="D4222" s="381"/>
    </row>
    <row r="4223" spans="3:4" s="380" customFormat="1" ht="13.5" customHeight="1">
      <c r="C4223" s="381"/>
      <c r="D4223" s="381"/>
    </row>
    <row r="4224" spans="3:4" s="380" customFormat="1" ht="13.5" customHeight="1">
      <c r="C4224" s="381"/>
      <c r="D4224" s="381"/>
    </row>
    <row r="4225" spans="3:4" s="380" customFormat="1" ht="13.5" customHeight="1">
      <c r="C4225" s="381"/>
      <c r="D4225" s="381"/>
    </row>
    <row r="4226" spans="3:4" s="380" customFormat="1" ht="13.5" customHeight="1">
      <c r="C4226" s="381"/>
      <c r="D4226" s="381"/>
    </row>
    <row r="4227" spans="3:4" s="380" customFormat="1" ht="13.5" customHeight="1">
      <c r="C4227" s="381"/>
      <c r="D4227" s="381"/>
    </row>
    <row r="4228" spans="3:4" s="380" customFormat="1" ht="13.5" customHeight="1">
      <c r="C4228" s="381"/>
      <c r="D4228" s="381"/>
    </row>
    <row r="4229" spans="3:4" s="380" customFormat="1" ht="13.5" customHeight="1">
      <c r="C4229" s="381"/>
      <c r="D4229" s="381"/>
    </row>
    <row r="4230" spans="3:4" s="380" customFormat="1" ht="13.5" customHeight="1">
      <c r="C4230" s="381"/>
      <c r="D4230" s="381"/>
    </row>
    <row r="4231" spans="3:4" s="380" customFormat="1" ht="13.5" customHeight="1">
      <c r="C4231" s="381"/>
      <c r="D4231" s="381"/>
    </row>
    <row r="4232" spans="3:4" s="380" customFormat="1" ht="13.5" customHeight="1">
      <c r="C4232" s="381"/>
      <c r="D4232" s="381"/>
    </row>
    <row r="4233" spans="3:4" s="380" customFormat="1" ht="13.5" customHeight="1">
      <c r="C4233" s="381"/>
      <c r="D4233" s="381"/>
    </row>
    <row r="4234" spans="3:4" s="380" customFormat="1" ht="13.5" customHeight="1">
      <c r="C4234" s="381"/>
      <c r="D4234" s="381"/>
    </row>
    <row r="4235" spans="3:4" s="380" customFormat="1" ht="13.5" customHeight="1">
      <c r="C4235" s="381"/>
      <c r="D4235" s="381"/>
    </row>
    <row r="4236" spans="3:4" s="380" customFormat="1" ht="13.5" customHeight="1">
      <c r="C4236" s="381"/>
      <c r="D4236" s="381"/>
    </row>
    <row r="4237" spans="3:4" s="380" customFormat="1" ht="13.5" customHeight="1">
      <c r="C4237" s="381"/>
      <c r="D4237" s="381"/>
    </row>
    <row r="4238" spans="3:4" s="380" customFormat="1" ht="13.5" customHeight="1">
      <c r="C4238" s="381"/>
      <c r="D4238" s="381"/>
    </row>
    <row r="4239" spans="3:4" s="380" customFormat="1" ht="13.5" customHeight="1">
      <c r="C4239" s="381"/>
      <c r="D4239" s="381"/>
    </row>
    <row r="4240" spans="3:4" s="380" customFormat="1" ht="13.5" customHeight="1">
      <c r="C4240" s="381"/>
      <c r="D4240" s="381"/>
    </row>
    <row r="4241" spans="3:4" s="380" customFormat="1" ht="13.5" customHeight="1">
      <c r="C4241" s="381"/>
      <c r="D4241" s="381"/>
    </row>
    <row r="4242" spans="3:4" s="380" customFormat="1" ht="13.5" customHeight="1">
      <c r="C4242" s="381"/>
      <c r="D4242" s="381"/>
    </row>
    <row r="4243" spans="3:4" s="380" customFormat="1" ht="13.5" customHeight="1">
      <c r="C4243" s="381"/>
      <c r="D4243" s="381"/>
    </row>
    <row r="4244" spans="3:4" s="380" customFormat="1" ht="13.5" customHeight="1">
      <c r="C4244" s="381"/>
      <c r="D4244" s="381"/>
    </row>
    <row r="4245" spans="3:4" s="380" customFormat="1" ht="13.5" customHeight="1">
      <c r="C4245" s="381"/>
      <c r="D4245" s="381"/>
    </row>
    <row r="4246" spans="3:4" s="380" customFormat="1" ht="13.5" customHeight="1">
      <c r="C4246" s="381"/>
      <c r="D4246" s="381"/>
    </row>
    <row r="4247" spans="3:4" s="380" customFormat="1" ht="13.5" customHeight="1">
      <c r="C4247" s="381"/>
      <c r="D4247" s="381"/>
    </row>
    <row r="4248" spans="3:4" s="380" customFormat="1" ht="13.5" customHeight="1">
      <c r="C4248" s="381"/>
      <c r="D4248" s="381"/>
    </row>
    <row r="4249" spans="3:4" s="380" customFormat="1" ht="13.5" customHeight="1">
      <c r="C4249" s="381"/>
      <c r="D4249" s="381"/>
    </row>
    <row r="4250" spans="3:4" s="380" customFormat="1" ht="13.5" customHeight="1">
      <c r="C4250" s="381"/>
      <c r="D4250" s="381"/>
    </row>
    <row r="4251" spans="3:4" s="380" customFormat="1" ht="13.5" customHeight="1">
      <c r="C4251" s="381"/>
      <c r="D4251" s="381"/>
    </row>
    <row r="4252" spans="3:4" s="380" customFormat="1" ht="13.5" customHeight="1">
      <c r="C4252" s="381"/>
      <c r="D4252" s="381"/>
    </row>
    <row r="4253" spans="3:4" s="380" customFormat="1" ht="13.5" customHeight="1">
      <c r="C4253" s="381"/>
      <c r="D4253" s="381"/>
    </row>
    <row r="4254" spans="3:4" s="380" customFormat="1" ht="13.5" customHeight="1">
      <c r="C4254" s="381"/>
      <c r="D4254" s="381"/>
    </row>
    <row r="4255" spans="3:4" s="380" customFormat="1" ht="13.5" customHeight="1">
      <c r="C4255" s="381"/>
      <c r="D4255" s="381"/>
    </row>
    <row r="4256" spans="3:4" s="380" customFormat="1" ht="13.5" customHeight="1">
      <c r="C4256" s="381"/>
      <c r="D4256" s="381"/>
    </row>
    <row r="4257" spans="3:4" s="380" customFormat="1" ht="13.5" customHeight="1">
      <c r="C4257" s="381"/>
      <c r="D4257" s="381"/>
    </row>
    <row r="4258" spans="3:4" s="380" customFormat="1" ht="13.5" customHeight="1">
      <c r="C4258" s="381"/>
      <c r="D4258" s="381"/>
    </row>
    <row r="4259" spans="3:4" s="380" customFormat="1" ht="13.5" customHeight="1">
      <c r="C4259" s="381"/>
      <c r="D4259" s="381"/>
    </row>
    <row r="4260" spans="3:4" s="380" customFormat="1" ht="13.5" customHeight="1">
      <c r="C4260" s="381"/>
      <c r="D4260" s="381"/>
    </row>
    <row r="4261" spans="3:4" s="380" customFormat="1" ht="13.5" customHeight="1">
      <c r="C4261" s="381"/>
      <c r="D4261" s="381"/>
    </row>
    <row r="4262" spans="3:4" s="380" customFormat="1" ht="13.5" customHeight="1">
      <c r="C4262" s="381"/>
      <c r="D4262" s="381"/>
    </row>
    <row r="4263" spans="3:4" s="380" customFormat="1" ht="13.5" customHeight="1">
      <c r="C4263" s="381"/>
      <c r="D4263" s="381"/>
    </row>
    <row r="4264" spans="3:4" s="380" customFormat="1" ht="13.5" customHeight="1">
      <c r="C4264" s="381"/>
      <c r="D4264" s="381"/>
    </row>
    <row r="4265" spans="3:4" s="380" customFormat="1" ht="13.5" customHeight="1">
      <c r="C4265" s="381"/>
      <c r="D4265" s="381"/>
    </row>
    <row r="4266" spans="3:4" s="380" customFormat="1" ht="13.5" customHeight="1">
      <c r="C4266" s="381"/>
      <c r="D4266" s="381"/>
    </row>
    <row r="4267" spans="3:4" s="380" customFormat="1" ht="13.5" customHeight="1">
      <c r="C4267" s="381"/>
      <c r="D4267" s="381"/>
    </row>
    <row r="4268" spans="3:4" s="380" customFormat="1" ht="13.5" customHeight="1">
      <c r="C4268" s="381"/>
      <c r="D4268" s="381"/>
    </row>
    <row r="4269" spans="3:4" s="380" customFormat="1" ht="13.5" customHeight="1">
      <c r="C4269" s="381"/>
      <c r="D4269" s="381"/>
    </row>
    <row r="4270" spans="3:4" s="380" customFormat="1" ht="13.5" customHeight="1">
      <c r="C4270" s="381"/>
      <c r="D4270" s="381"/>
    </row>
    <row r="4271" spans="3:4" s="380" customFormat="1" ht="13.5" customHeight="1">
      <c r="C4271" s="381"/>
      <c r="D4271" s="381"/>
    </row>
    <row r="4272" spans="3:4" s="380" customFormat="1" ht="13.5" customHeight="1">
      <c r="C4272" s="381"/>
      <c r="D4272" s="381"/>
    </row>
    <row r="4273" spans="3:4" s="380" customFormat="1" ht="13.5" customHeight="1">
      <c r="C4273" s="381"/>
      <c r="D4273" s="381"/>
    </row>
    <row r="4274" spans="3:4" s="380" customFormat="1" ht="13.5" customHeight="1">
      <c r="C4274" s="381"/>
      <c r="D4274" s="381"/>
    </row>
    <row r="4275" spans="3:4" s="380" customFormat="1" ht="13.5" customHeight="1">
      <c r="C4275" s="381"/>
      <c r="D4275" s="381"/>
    </row>
    <row r="4276" spans="3:4" s="380" customFormat="1" ht="13.5" customHeight="1">
      <c r="C4276" s="381"/>
      <c r="D4276" s="381"/>
    </row>
    <row r="4277" spans="3:4" s="380" customFormat="1" ht="13.5" customHeight="1">
      <c r="C4277" s="381"/>
      <c r="D4277" s="381"/>
    </row>
    <row r="4278" spans="3:4" s="380" customFormat="1" ht="13.5" customHeight="1">
      <c r="C4278" s="381"/>
      <c r="D4278" s="381"/>
    </row>
    <row r="4279" spans="3:4" s="380" customFormat="1" ht="13.5" customHeight="1">
      <c r="C4279" s="381"/>
      <c r="D4279" s="381"/>
    </row>
    <row r="4280" spans="3:4" s="380" customFormat="1" ht="13.5" customHeight="1">
      <c r="C4280" s="381"/>
      <c r="D4280" s="381"/>
    </row>
    <row r="4281" spans="3:4" s="380" customFormat="1" ht="13.5" customHeight="1">
      <c r="C4281" s="381"/>
      <c r="D4281" s="381"/>
    </row>
    <row r="4282" spans="3:4" s="380" customFormat="1" ht="13.5" customHeight="1">
      <c r="C4282" s="381"/>
      <c r="D4282" s="381"/>
    </row>
    <row r="4283" spans="3:4" s="380" customFormat="1" ht="13.5" customHeight="1">
      <c r="C4283" s="381"/>
      <c r="D4283" s="381"/>
    </row>
    <row r="4284" spans="3:4" s="380" customFormat="1" ht="13.5" customHeight="1">
      <c r="C4284" s="381"/>
      <c r="D4284" s="381"/>
    </row>
    <row r="4285" spans="3:4" s="380" customFormat="1" ht="13.5" customHeight="1">
      <c r="C4285" s="381"/>
      <c r="D4285" s="381"/>
    </row>
    <row r="4286" spans="3:4" s="380" customFormat="1" ht="13.5" customHeight="1">
      <c r="C4286" s="381"/>
      <c r="D4286" s="381"/>
    </row>
    <row r="4287" spans="3:4" s="380" customFormat="1" ht="13.5" customHeight="1">
      <c r="C4287" s="381"/>
      <c r="D4287" s="381"/>
    </row>
    <row r="4288" spans="3:4" s="380" customFormat="1" ht="13.5" customHeight="1">
      <c r="C4288" s="381"/>
      <c r="D4288" s="381"/>
    </row>
    <row r="4289" spans="3:4" s="380" customFormat="1" ht="13.5" customHeight="1">
      <c r="C4289" s="381"/>
      <c r="D4289" s="381"/>
    </row>
    <row r="4290" spans="3:4" s="380" customFormat="1" ht="13.5" customHeight="1">
      <c r="C4290" s="381"/>
      <c r="D4290" s="381"/>
    </row>
    <row r="4291" spans="3:4" s="380" customFormat="1" ht="13.5" customHeight="1">
      <c r="C4291" s="381"/>
      <c r="D4291" s="381"/>
    </row>
    <row r="4292" spans="3:4" s="380" customFormat="1" ht="13.5" customHeight="1">
      <c r="C4292" s="381"/>
      <c r="D4292" s="381"/>
    </row>
    <row r="4293" spans="3:4" s="380" customFormat="1" ht="13.5" customHeight="1">
      <c r="C4293" s="381"/>
      <c r="D4293" s="381"/>
    </row>
    <row r="4294" spans="3:4" s="380" customFormat="1" ht="13.5" customHeight="1">
      <c r="C4294" s="381"/>
      <c r="D4294" s="381"/>
    </row>
    <row r="4295" spans="3:4" s="380" customFormat="1" ht="13.5" customHeight="1">
      <c r="C4295" s="381"/>
      <c r="D4295" s="381"/>
    </row>
    <row r="4296" spans="3:4" s="380" customFormat="1" ht="13.5" customHeight="1">
      <c r="C4296" s="381"/>
      <c r="D4296" s="381"/>
    </row>
    <row r="4297" spans="3:4" s="380" customFormat="1" ht="13.5" customHeight="1">
      <c r="C4297" s="381"/>
      <c r="D4297" s="381"/>
    </row>
    <row r="4298" spans="3:4" s="380" customFormat="1" ht="13.5" customHeight="1">
      <c r="C4298" s="381"/>
      <c r="D4298" s="381"/>
    </row>
    <row r="4299" spans="3:4" s="380" customFormat="1" ht="13.5" customHeight="1">
      <c r="C4299" s="381"/>
      <c r="D4299" s="381"/>
    </row>
    <row r="4300" spans="3:4" s="380" customFormat="1" ht="13.5" customHeight="1">
      <c r="C4300" s="381"/>
      <c r="D4300" s="381"/>
    </row>
    <row r="4301" spans="3:4" s="380" customFormat="1" ht="13.5" customHeight="1">
      <c r="C4301" s="381"/>
      <c r="D4301" s="381"/>
    </row>
    <row r="4302" spans="3:4" s="380" customFormat="1" ht="13.5" customHeight="1">
      <c r="C4302" s="381"/>
      <c r="D4302" s="381"/>
    </row>
    <row r="4303" spans="3:4" s="380" customFormat="1" ht="13.5" customHeight="1">
      <c r="C4303" s="381"/>
      <c r="D4303" s="381"/>
    </row>
    <row r="4304" spans="3:4" s="380" customFormat="1" ht="13.5" customHeight="1">
      <c r="C4304" s="381"/>
      <c r="D4304" s="381"/>
    </row>
    <row r="4305" spans="3:4" s="380" customFormat="1" ht="13.5" customHeight="1">
      <c r="C4305" s="381"/>
      <c r="D4305" s="381"/>
    </row>
    <row r="4306" spans="3:4" s="380" customFormat="1" ht="13.5" customHeight="1">
      <c r="C4306" s="381"/>
      <c r="D4306" s="381"/>
    </row>
    <row r="4307" spans="3:4" s="380" customFormat="1" ht="13.5" customHeight="1">
      <c r="C4307" s="381"/>
      <c r="D4307" s="381"/>
    </row>
    <row r="4308" spans="3:4" s="380" customFormat="1" ht="13.5" customHeight="1">
      <c r="C4308" s="381"/>
      <c r="D4308" s="381"/>
    </row>
    <row r="4309" spans="3:4" s="380" customFormat="1" ht="13.5" customHeight="1">
      <c r="C4309" s="381"/>
      <c r="D4309" s="381"/>
    </row>
    <row r="4310" spans="3:4" s="380" customFormat="1" ht="13.5" customHeight="1">
      <c r="C4310" s="381"/>
      <c r="D4310" s="381"/>
    </row>
    <row r="4311" spans="3:4" s="380" customFormat="1" ht="13.5" customHeight="1">
      <c r="C4311" s="381"/>
      <c r="D4311" s="381"/>
    </row>
    <row r="4312" spans="3:4" s="380" customFormat="1" ht="13.5" customHeight="1">
      <c r="C4312" s="381"/>
      <c r="D4312" s="381"/>
    </row>
    <row r="4313" spans="3:4" s="380" customFormat="1" ht="13.5" customHeight="1">
      <c r="C4313" s="381"/>
      <c r="D4313" s="381"/>
    </row>
    <row r="4314" spans="3:4" s="380" customFormat="1" ht="13.5" customHeight="1">
      <c r="C4314" s="381"/>
      <c r="D4314" s="381"/>
    </row>
    <row r="4315" spans="3:4" s="380" customFormat="1" ht="13.5" customHeight="1">
      <c r="C4315" s="381"/>
      <c r="D4315" s="381"/>
    </row>
    <row r="4316" spans="3:4" s="380" customFormat="1" ht="13.5" customHeight="1">
      <c r="C4316" s="381"/>
      <c r="D4316" s="381"/>
    </row>
    <row r="4317" spans="3:4" s="380" customFormat="1" ht="13.5" customHeight="1">
      <c r="C4317" s="381"/>
      <c r="D4317" s="381"/>
    </row>
    <row r="4318" spans="3:4" s="380" customFormat="1" ht="13.5" customHeight="1">
      <c r="C4318" s="381"/>
      <c r="D4318" s="381"/>
    </row>
    <row r="4319" spans="3:4" s="380" customFormat="1" ht="13.5" customHeight="1">
      <c r="C4319" s="381"/>
      <c r="D4319" s="381"/>
    </row>
    <row r="4320" spans="3:4" s="380" customFormat="1" ht="13.5" customHeight="1">
      <c r="C4320" s="381"/>
      <c r="D4320" s="381"/>
    </row>
    <row r="4321" spans="3:4" s="380" customFormat="1" ht="13.5" customHeight="1">
      <c r="C4321" s="381"/>
      <c r="D4321" s="381"/>
    </row>
    <row r="4322" spans="3:4" s="380" customFormat="1" ht="13.5" customHeight="1">
      <c r="C4322" s="381"/>
      <c r="D4322" s="381"/>
    </row>
    <row r="4323" spans="3:4" s="380" customFormat="1" ht="13.5" customHeight="1">
      <c r="C4323" s="381"/>
      <c r="D4323" s="381"/>
    </row>
    <row r="4324" spans="3:4" s="380" customFormat="1" ht="13.5" customHeight="1">
      <c r="C4324" s="381"/>
      <c r="D4324" s="381"/>
    </row>
    <row r="4325" spans="3:4" s="380" customFormat="1" ht="13.5" customHeight="1">
      <c r="C4325" s="381"/>
      <c r="D4325" s="381"/>
    </row>
    <row r="4326" spans="3:4" s="380" customFormat="1" ht="13.5" customHeight="1">
      <c r="C4326" s="381"/>
      <c r="D4326" s="381"/>
    </row>
    <row r="4327" spans="3:4" s="380" customFormat="1" ht="13.5" customHeight="1">
      <c r="C4327" s="381"/>
      <c r="D4327" s="381"/>
    </row>
    <row r="4328" spans="3:4" s="380" customFormat="1" ht="13.5" customHeight="1">
      <c r="C4328" s="381"/>
      <c r="D4328" s="381"/>
    </row>
    <row r="4329" spans="3:4" s="380" customFormat="1" ht="13.5" customHeight="1">
      <c r="C4329" s="381"/>
      <c r="D4329" s="381"/>
    </row>
    <row r="4330" spans="3:4" s="380" customFormat="1" ht="13.5" customHeight="1">
      <c r="C4330" s="381"/>
      <c r="D4330" s="381"/>
    </row>
    <row r="4331" spans="3:4" s="380" customFormat="1" ht="13.5" customHeight="1">
      <c r="C4331" s="381"/>
      <c r="D4331" s="381"/>
    </row>
    <row r="4332" spans="3:4" s="380" customFormat="1" ht="13.5" customHeight="1">
      <c r="C4332" s="381"/>
      <c r="D4332" s="381"/>
    </row>
    <row r="4333" spans="3:4" s="380" customFormat="1" ht="13.5" customHeight="1">
      <c r="C4333" s="381"/>
      <c r="D4333" s="381"/>
    </row>
    <row r="4334" spans="3:4" s="380" customFormat="1" ht="13.5" customHeight="1">
      <c r="C4334" s="381"/>
      <c r="D4334" s="381"/>
    </row>
    <row r="4335" spans="3:4" s="380" customFormat="1" ht="13.5" customHeight="1">
      <c r="C4335" s="381"/>
      <c r="D4335" s="381"/>
    </row>
    <row r="4336" spans="3:4" s="380" customFormat="1" ht="13.5" customHeight="1">
      <c r="C4336" s="381"/>
      <c r="D4336" s="381"/>
    </row>
    <row r="4337" spans="3:4" s="380" customFormat="1" ht="13.5" customHeight="1">
      <c r="C4337" s="381"/>
      <c r="D4337" s="381"/>
    </row>
    <row r="4338" spans="3:4" s="380" customFormat="1" ht="13.5" customHeight="1">
      <c r="C4338" s="381"/>
      <c r="D4338" s="381"/>
    </row>
    <row r="4339" spans="3:4" s="380" customFormat="1" ht="13.5" customHeight="1">
      <c r="C4339" s="381"/>
      <c r="D4339" s="381"/>
    </row>
    <row r="4340" spans="3:4" s="380" customFormat="1" ht="13.5" customHeight="1">
      <c r="C4340" s="381"/>
      <c r="D4340" s="381"/>
    </row>
    <row r="4341" spans="3:4" s="380" customFormat="1" ht="13.5" customHeight="1">
      <c r="C4341" s="381"/>
      <c r="D4341" s="381"/>
    </row>
    <row r="4342" spans="3:4" s="380" customFormat="1" ht="13.5" customHeight="1">
      <c r="C4342" s="381"/>
      <c r="D4342" s="381"/>
    </row>
    <row r="4343" spans="3:4" s="380" customFormat="1" ht="13.5" customHeight="1">
      <c r="C4343" s="381"/>
      <c r="D4343" s="381"/>
    </row>
    <row r="4344" spans="3:4" s="380" customFormat="1" ht="13.5" customHeight="1">
      <c r="C4344" s="381"/>
      <c r="D4344" s="381"/>
    </row>
    <row r="4345" spans="3:4" s="380" customFormat="1" ht="13.5" customHeight="1">
      <c r="C4345" s="381"/>
      <c r="D4345" s="381"/>
    </row>
    <row r="4346" spans="3:4" s="380" customFormat="1" ht="13.5" customHeight="1">
      <c r="C4346" s="381"/>
      <c r="D4346" s="381"/>
    </row>
    <row r="4347" spans="3:4" s="380" customFormat="1" ht="13.5" customHeight="1">
      <c r="C4347" s="381"/>
      <c r="D4347" s="381"/>
    </row>
    <row r="4348" spans="3:4" s="380" customFormat="1" ht="13.5" customHeight="1">
      <c r="C4348" s="381"/>
      <c r="D4348" s="381"/>
    </row>
    <row r="4349" spans="3:4" s="380" customFormat="1" ht="13.5" customHeight="1">
      <c r="C4349" s="381"/>
      <c r="D4349" s="381"/>
    </row>
    <row r="4350" spans="3:4" s="380" customFormat="1" ht="13.5" customHeight="1">
      <c r="C4350" s="381"/>
      <c r="D4350" s="381"/>
    </row>
    <row r="4351" spans="3:4" s="380" customFormat="1" ht="13.5" customHeight="1">
      <c r="C4351" s="381"/>
      <c r="D4351" s="381"/>
    </row>
    <row r="4352" spans="3:4" s="380" customFormat="1" ht="13.5" customHeight="1">
      <c r="C4352" s="381"/>
      <c r="D4352" s="381"/>
    </row>
    <row r="4353" spans="3:4" s="380" customFormat="1" ht="13.5" customHeight="1">
      <c r="C4353" s="381"/>
      <c r="D4353" s="381"/>
    </row>
    <row r="4354" spans="3:4" s="380" customFormat="1" ht="13.5" customHeight="1">
      <c r="C4354" s="381"/>
      <c r="D4354" s="381"/>
    </row>
    <row r="4355" spans="3:4" s="380" customFormat="1" ht="13.5" customHeight="1">
      <c r="C4355" s="381"/>
      <c r="D4355" s="381"/>
    </row>
    <row r="4356" spans="3:4" s="380" customFormat="1" ht="13.5" customHeight="1">
      <c r="C4356" s="381"/>
      <c r="D4356" s="381"/>
    </row>
    <row r="4357" spans="3:4" s="380" customFormat="1" ht="13.5" customHeight="1">
      <c r="C4357" s="381"/>
      <c r="D4357" s="381"/>
    </row>
    <row r="4358" spans="3:4" s="380" customFormat="1" ht="13.5" customHeight="1">
      <c r="C4358" s="381"/>
      <c r="D4358" s="381"/>
    </row>
    <row r="4359" spans="3:4" s="380" customFormat="1" ht="13.5" customHeight="1">
      <c r="C4359" s="381"/>
      <c r="D4359" s="381"/>
    </row>
    <row r="4360" spans="3:4" s="380" customFormat="1" ht="13.5" customHeight="1">
      <c r="C4360" s="381"/>
      <c r="D4360" s="381"/>
    </row>
    <row r="4361" spans="3:4" s="380" customFormat="1" ht="13.5" customHeight="1">
      <c r="C4361" s="381"/>
      <c r="D4361" s="381"/>
    </row>
    <row r="4362" spans="3:4" s="380" customFormat="1" ht="13.5" customHeight="1">
      <c r="C4362" s="381"/>
      <c r="D4362" s="381"/>
    </row>
    <row r="4363" spans="3:4" s="380" customFormat="1" ht="13.5" customHeight="1">
      <c r="C4363" s="381"/>
      <c r="D4363" s="381"/>
    </row>
    <row r="4364" spans="3:4" s="380" customFormat="1" ht="13.5" customHeight="1">
      <c r="C4364" s="381"/>
      <c r="D4364" s="381"/>
    </row>
    <row r="4365" spans="3:4" s="380" customFormat="1" ht="13.5" customHeight="1">
      <c r="C4365" s="381"/>
      <c r="D4365" s="381"/>
    </row>
    <row r="4366" spans="3:4" s="380" customFormat="1" ht="13.5" customHeight="1">
      <c r="C4366" s="381"/>
      <c r="D4366" s="381"/>
    </row>
    <row r="4367" spans="3:4" s="380" customFormat="1" ht="13.5" customHeight="1">
      <c r="C4367" s="381"/>
      <c r="D4367" s="381"/>
    </row>
    <row r="4368" spans="3:4" s="380" customFormat="1" ht="13.5" customHeight="1">
      <c r="C4368" s="381"/>
      <c r="D4368" s="381"/>
    </row>
    <row r="4369" spans="3:4" s="380" customFormat="1" ht="13.5" customHeight="1">
      <c r="C4369" s="381"/>
      <c r="D4369" s="381"/>
    </row>
    <row r="4370" spans="3:4" s="380" customFormat="1" ht="13.5" customHeight="1">
      <c r="C4370" s="381"/>
      <c r="D4370" s="381"/>
    </row>
    <row r="4371" spans="3:4" s="380" customFormat="1" ht="13.5" customHeight="1">
      <c r="C4371" s="381"/>
      <c r="D4371" s="381"/>
    </row>
    <row r="4372" spans="3:4" s="380" customFormat="1" ht="13.5" customHeight="1">
      <c r="C4372" s="381"/>
      <c r="D4372" s="381"/>
    </row>
    <row r="4373" spans="3:4" s="380" customFormat="1" ht="13.5" customHeight="1">
      <c r="C4373" s="381"/>
      <c r="D4373" s="381"/>
    </row>
    <row r="4374" spans="3:4" s="380" customFormat="1" ht="13.5" customHeight="1">
      <c r="C4374" s="381"/>
      <c r="D4374" s="381"/>
    </row>
    <row r="4375" spans="3:4" s="380" customFormat="1" ht="13.5" customHeight="1">
      <c r="C4375" s="381"/>
      <c r="D4375" s="381"/>
    </row>
    <row r="4376" spans="3:4" s="380" customFormat="1" ht="13.5" customHeight="1">
      <c r="C4376" s="381"/>
      <c r="D4376" s="381"/>
    </row>
    <row r="4377" spans="3:4" s="380" customFormat="1" ht="13.5" customHeight="1">
      <c r="C4377" s="381"/>
      <c r="D4377" s="381"/>
    </row>
    <row r="4378" spans="3:4" s="380" customFormat="1" ht="13.5" customHeight="1">
      <c r="C4378" s="381"/>
      <c r="D4378" s="381"/>
    </row>
    <row r="4379" spans="3:4" s="380" customFormat="1" ht="13.5" customHeight="1">
      <c r="C4379" s="381"/>
      <c r="D4379" s="381"/>
    </row>
    <row r="4380" spans="3:4" s="380" customFormat="1" ht="13.5" customHeight="1">
      <c r="C4380" s="381"/>
      <c r="D4380" s="381"/>
    </row>
    <row r="4381" spans="3:4" s="380" customFormat="1" ht="13.5" customHeight="1">
      <c r="C4381" s="381"/>
      <c r="D4381" s="381"/>
    </row>
    <row r="4382" spans="3:4" s="380" customFormat="1" ht="13.5" customHeight="1">
      <c r="C4382" s="381"/>
      <c r="D4382" s="381"/>
    </row>
    <row r="4383" spans="3:4" s="380" customFormat="1" ht="13.5" customHeight="1">
      <c r="C4383" s="381"/>
      <c r="D4383" s="381"/>
    </row>
    <row r="4384" spans="3:4" s="380" customFormat="1" ht="13.5" customHeight="1">
      <c r="C4384" s="381"/>
      <c r="D4384" s="381"/>
    </row>
    <row r="4385" spans="3:4" s="380" customFormat="1" ht="13.5" customHeight="1">
      <c r="C4385" s="381"/>
      <c r="D4385" s="381"/>
    </row>
    <row r="4386" spans="3:4" s="380" customFormat="1" ht="13.5" customHeight="1">
      <c r="C4386" s="381"/>
      <c r="D4386" s="381"/>
    </row>
    <row r="4387" spans="3:4" s="380" customFormat="1" ht="13.5" customHeight="1">
      <c r="C4387" s="381"/>
      <c r="D4387" s="381"/>
    </row>
    <row r="4388" spans="3:4" s="380" customFormat="1" ht="13.5" customHeight="1">
      <c r="C4388" s="381"/>
      <c r="D4388" s="381"/>
    </row>
    <row r="4389" spans="3:4" s="380" customFormat="1" ht="13.5" customHeight="1">
      <c r="C4389" s="381"/>
      <c r="D4389" s="381"/>
    </row>
    <row r="4390" spans="3:4" s="380" customFormat="1" ht="13.5" customHeight="1">
      <c r="C4390" s="381"/>
      <c r="D4390" s="381"/>
    </row>
    <row r="4391" spans="3:4" s="380" customFormat="1" ht="13.5" customHeight="1">
      <c r="C4391" s="381"/>
      <c r="D4391" s="381"/>
    </row>
    <row r="4392" spans="3:4" s="380" customFormat="1" ht="13.5" customHeight="1">
      <c r="C4392" s="381"/>
      <c r="D4392" s="381"/>
    </row>
    <row r="4393" spans="3:4" s="380" customFormat="1" ht="13.5" customHeight="1">
      <c r="C4393" s="381"/>
      <c r="D4393" s="381"/>
    </row>
    <row r="4394" spans="3:4" s="380" customFormat="1" ht="13.5" customHeight="1">
      <c r="C4394" s="381"/>
      <c r="D4394" s="381"/>
    </row>
    <row r="4395" spans="3:4" s="380" customFormat="1" ht="13.5" customHeight="1">
      <c r="C4395" s="381"/>
      <c r="D4395" s="381"/>
    </row>
    <row r="4396" spans="3:4" s="380" customFormat="1" ht="13.5" customHeight="1">
      <c r="C4396" s="381"/>
      <c r="D4396" s="381"/>
    </row>
    <row r="4397" spans="3:4" s="380" customFormat="1" ht="13.5" customHeight="1">
      <c r="C4397" s="381"/>
      <c r="D4397" s="381"/>
    </row>
    <row r="4398" spans="3:4" s="380" customFormat="1" ht="13.5" customHeight="1">
      <c r="C4398" s="381"/>
      <c r="D4398" s="381"/>
    </row>
    <row r="4399" spans="3:4" s="380" customFormat="1" ht="13.5" customHeight="1">
      <c r="C4399" s="381"/>
      <c r="D4399" s="381"/>
    </row>
    <row r="4400" spans="3:4" s="380" customFormat="1" ht="13.5" customHeight="1">
      <c r="C4400" s="381"/>
      <c r="D4400" s="381"/>
    </row>
    <row r="4401" spans="3:4" s="380" customFormat="1" ht="13.5" customHeight="1">
      <c r="C4401" s="381"/>
      <c r="D4401" s="381"/>
    </row>
    <row r="4402" spans="3:4" s="380" customFormat="1" ht="13.5" customHeight="1">
      <c r="C4402" s="381"/>
      <c r="D4402" s="381"/>
    </row>
    <row r="4403" spans="3:4" s="380" customFormat="1" ht="13.5" customHeight="1">
      <c r="C4403" s="381"/>
      <c r="D4403" s="381"/>
    </row>
    <row r="4404" spans="3:4" s="380" customFormat="1" ht="13.5" customHeight="1">
      <c r="C4404" s="381"/>
      <c r="D4404" s="381"/>
    </row>
    <row r="4405" spans="3:4" s="380" customFormat="1" ht="13.5" customHeight="1">
      <c r="C4405" s="381"/>
      <c r="D4405" s="381"/>
    </row>
    <row r="4406" spans="3:4" s="380" customFormat="1" ht="13.5" customHeight="1">
      <c r="C4406" s="381"/>
      <c r="D4406" s="381"/>
    </row>
    <row r="4407" spans="3:4" s="380" customFormat="1" ht="13.5" customHeight="1">
      <c r="C4407" s="381"/>
      <c r="D4407" s="381"/>
    </row>
    <row r="4408" spans="3:4" s="380" customFormat="1" ht="13.5" customHeight="1">
      <c r="C4408" s="381"/>
      <c r="D4408" s="381"/>
    </row>
    <row r="4409" spans="3:4" s="380" customFormat="1" ht="13.5" customHeight="1">
      <c r="C4409" s="381"/>
      <c r="D4409" s="381"/>
    </row>
    <row r="4410" spans="3:4" s="380" customFormat="1" ht="13.5" customHeight="1">
      <c r="C4410" s="381"/>
      <c r="D4410" s="381"/>
    </row>
    <row r="4411" spans="3:4" s="380" customFormat="1" ht="13.5" customHeight="1">
      <c r="C4411" s="381"/>
      <c r="D4411" s="381"/>
    </row>
    <row r="4412" spans="3:4" s="380" customFormat="1" ht="13.5" customHeight="1">
      <c r="C4412" s="381"/>
      <c r="D4412" s="381"/>
    </row>
    <row r="4413" spans="3:4" s="380" customFormat="1" ht="13.5" customHeight="1">
      <c r="C4413" s="381"/>
      <c r="D4413" s="381"/>
    </row>
    <row r="4414" spans="3:4" s="380" customFormat="1" ht="13.5" customHeight="1">
      <c r="C4414" s="381"/>
      <c r="D4414" s="381"/>
    </row>
    <row r="4415" spans="3:4" s="380" customFormat="1" ht="13.5" customHeight="1">
      <c r="C4415" s="381"/>
      <c r="D4415" s="381"/>
    </row>
    <row r="4416" spans="3:4" s="380" customFormat="1" ht="13.5" customHeight="1">
      <c r="C4416" s="381"/>
      <c r="D4416" s="381"/>
    </row>
    <row r="4417" spans="3:4" s="380" customFormat="1" ht="13.5" customHeight="1">
      <c r="C4417" s="381"/>
      <c r="D4417" s="381"/>
    </row>
    <row r="4418" spans="3:4" s="380" customFormat="1" ht="13.5" customHeight="1">
      <c r="C4418" s="381"/>
      <c r="D4418" s="381"/>
    </row>
    <row r="4419" spans="3:4" s="380" customFormat="1" ht="13.5" customHeight="1">
      <c r="C4419" s="381"/>
      <c r="D4419" s="381"/>
    </row>
    <row r="4420" spans="3:4" s="380" customFormat="1" ht="13.5" customHeight="1">
      <c r="C4420" s="381"/>
      <c r="D4420" s="381"/>
    </row>
    <row r="4421" spans="3:4" s="380" customFormat="1" ht="13.5" customHeight="1">
      <c r="C4421" s="381"/>
      <c r="D4421" s="381"/>
    </row>
    <row r="4422" spans="3:4" s="380" customFormat="1" ht="13.5" customHeight="1">
      <c r="C4422" s="381"/>
      <c r="D4422" s="381"/>
    </row>
    <row r="4423" spans="3:4" s="380" customFormat="1" ht="13.5" customHeight="1">
      <c r="C4423" s="381"/>
      <c r="D4423" s="381"/>
    </row>
    <row r="4424" spans="3:4" s="380" customFormat="1" ht="13.5" customHeight="1">
      <c r="C4424" s="381"/>
      <c r="D4424" s="381"/>
    </row>
    <row r="4425" spans="3:4" s="380" customFormat="1" ht="13.5" customHeight="1">
      <c r="C4425" s="381"/>
      <c r="D4425" s="381"/>
    </row>
    <row r="4426" spans="3:4" s="380" customFormat="1" ht="13.5" customHeight="1">
      <c r="C4426" s="381"/>
      <c r="D4426" s="381"/>
    </row>
    <row r="4427" spans="3:4" s="380" customFormat="1" ht="13.5" customHeight="1">
      <c r="C4427" s="381"/>
      <c r="D4427" s="381"/>
    </row>
    <row r="4428" spans="3:4" s="380" customFormat="1" ht="13.5" customHeight="1">
      <c r="C4428" s="381"/>
      <c r="D4428" s="381"/>
    </row>
    <row r="4429" spans="3:4" s="380" customFormat="1" ht="13.5" customHeight="1">
      <c r="C4429" s="381"/>
      <c r="D4429" s="381"/>
    </row>
    <row r="4430" spans="3:4" s="380" customFormat="1" ht="13.5" customHeight="1">
      <c r="C4430" s="381"/>
      <c r="D4430" s="381"/>
    </row>
    <row r="4431" spans="3:4" s="380" customFormat="1" ht="13.5" customHeight="1">
      <c r="C4431" s="381"/>
      <c r="D4431" s="381"/>
    </row>
    <row r="4432" spans="3:4" s="380" customFormat="1" ht="13.5" customHeight="1">
      <c r="C4432" s="381"/>
      <c r="D4432" s="381"/>
    </row>
    <row r="4433" spans="3:4" s="380" customFormat="1" ht="13.5" customHeight="1">
      <c r="C4433" s="381"/>
      <c r="D4433" s="381"/>
    </row>
    <row r="4434" spans="3:4" s="380" customFormat="1" ht="13.5" customHeight="1">
      <c r="C4434" s="381"/>
      <c r="D4434" s="381"/>
    </row>
    <row r="4435" spans="3:4" s="380" customFormat="1" ht="13.5" customHeight="1">
      <c r="C4435" s="381"/>
      <c r="D4435" s="381"/>
    </row>
    <row r="4436" spans="3:4" s="380" customFormat="1" ht="13.5" customHeight="1">
      <c r="C4436" s="381"/>
      <c r="D4436" s="381"/>
    </row>
    <row r="4437" spans="3:4" s="380" customFormat="1" ht="13.5" customHeight="1">
      <c r="C4437" s="381"/>
      <c r="D4437" s="381"/>
    </row>
    <row r="4438" spans="3:4" s="380" customFormat="1" ht="13.5" customHeight="1">
      <c r="C4438" s="381"/>
      <c r="D4438" s="381"/>
    </row>
    <row r="4439" spans="3:4" s="380" customFormat="1" ht="13.5" customHeight="1">
      <c r="C4439" s="381"/>
      <c r="D4439" s="381"/>
    </row>
    <row r="4440" spans="3:4" s="380" customFormat="1" ht="13.5" customHeight="1">
      <c r="C4440" s="381"/>
      <c r="D4440" s="381"/>
    </row>
    <row r="4441" spans="3:4" s="380" customFormat="1" ht="13.5" customHeight="1">
      <c r="C4441" s="381"/>
      <c r="D4441" s="381"/>
    </row>
    <row r="4442" spans="3:4" s="380" customFormat="1" ht="13.5" customHeight="1">
      <c r="C4442" s="381"/>
      <c r="D4442" s="381"/>
    </row>
    <row r="4443" spans="3:4" s="380" customFormat="1" ht="13.5" customHeight="1">
      <c r="C4443" s="381"/>
      <c r="D4443" s="381"/>
    </row>
    <row r="4444" spans="3:4" s="380" customFormat="1" ht="13.5" customHeight="1">
      <c r="C4444" s="381"/>
      <c r="D4444" s="381"/>
    </row>
    <row r="4445" spans="3:4" s="380" customFormat="1" ht="13.5" customHeight="1">
      <c r="C4445" s="381"/>
      <c r="D4445" s="381"/>
    </row>
    <row r="4446" spans="3:4" s="380" customFormat="1" ht="13.5" customHeight="1">
      <c r="C4446" s="381"/>
      <c r="D4446" s="381"/>
    </row>
    <row r="4447" spans="3:4" s="380" customFormat="1" ht="13.5" customHeight="1">
      <c r="C4447" s="381"/>
      <c r="D4447" s="381"/>
    </row>
    <row r="4448" spans="3:4" s="380" customFormat="1" ht="13.5" customHeight="1">
      <c r="C4448" s="381"/>
      <c r="D4448" s="381"/>
    </row>
    <row r="4449" spans="3:4" s="380" customFormat="1" ht="13.5" customHeight="1">
      <c r="C4449" s="381"/>
      <c r="D4449" s="381"/>
    </row>
    <row r="4450" spans="3:4" s="380" customFormat="1" ht="13.5" customHeight="1">
      <c r="C4450" s="381"/>
      <c r="D4450" s="381"/>
    </row>
    <row r="4451" spans="3:4" s="380" customFormat="1" ht="13.5" customHeight="1">
      <c r="C4451" s="381"/>
      <c r="D4451" s="381"/>
    </row>
    <row r="4452" spans="3:4" s="380" customFormat="1" ht="13.5" customHeight="1">
      <c r="C4452" s="381"/>
      <c r="D4452" s="381"/>
    </row>
    <row r="4453" spans="3:4" s="380" customFormat="1" ht="13.5" customHeight="1">
      <c r="C4453" s="381"/>
      <c r="D4453" s="381"/>
    </row>
    <row r="4454" spans="3:4" s="380" customFormat="1" ht="13.5" customHeight="1">
      <c r="C4454" s="381"/>
      <c r="D4454" s="381"/>
    </row>
    <row r="4455" spans="3:4" s="380" customFormat="1" ht="13.5" customHeight="1">
      <c r="C4455" s="381"/>
      <c r="D4455" s="381"/>
    </row>
    <row r="4456" spans="3:4" s="380" customFormat="1" ht="13.5" customHeight="1">
      <c r="C4456" s="381"/>
      <c r="D4456" s="381"/>
    </row>
    <row r="4457" spans="3:4" s="380" customFormat="1" ht="13.5" customHeight="1">
      <c r="C4457" s="381"/>
      <c r="D4457" s="381"/>
    </row>
    <row r="4458" spans="3:4" s="380" customFormat="1" ht="13.5" customHeight="1">
      <c r="C4458" s="381"/>
      <c r="D4458" s="381"/>
    </row>
    <row r="4459" spans="3:4" s="380" customFormat="1" ht="13.5" customHeight="1">
      <c r="C4459" s="381"/>
      <c r="D4459" s="381"/>
    </row>
    <row r="4460" spans="3:4" s="380" customFormat="1" ht="13.5" customHeight="1">
      <c r="C4460" s="381"/>
      <c r="D4460" s="381"/>
    </row>
    <row r="4461" spans="3:4" s="380" customFormat="1" ht="13.5" customHeight="1">
      <c r="C4461" s="381"/>
      <c r="D4461" s="381"/>
    </row>
    <row r="4462" spans="3:4" s="380" customFormat="1" ht="13.5" customHeight="1">
      <c r="C4462" s="381"/>
      <c r="D4462" s="381"/>
    </row>
    <row r="4463" spans="3:4" s="380" customFormat="1" ht="13.5" customHeight="1">
      <c r="C4463" s="381"/>
      <c r="D4463" s="381"/>
    </row>
    <row r="4464" spans="3:4" s="380" customFormat="1" ht="13.5" customHeight="1">
      <c r="C4464" s="381"/>
      <c r="D4464" s="381"/>
    </row>
    <row r="4465" spans="3:4" s="380" customFormat="1" ht="13.5" customHeight="1">
      <c r="C4465" s="381"/>
      <c r="D4465" s="381"/>
    </row>
    <row r="4466" spans="3:4" s="380" customFormat="1" ht="13.5" customHeight="1">
      <c r="C4466" s="381"/>
      <c r="D4466" s="381"/>
    </row>
    <row r="4467" spans="3:4" s="380" customFormat="1" ht="13.5" customHeight="1">
      <c r="C4467" s="381"/>
      <c r="D4467" s="381"/>
    </row>
    <row r="4468" spans="3:4" s="380" customFormat="1" ht="13.5" customHeight="1">
      <c r="C4468" s="381"/>
      <c r="D4468" s="381"/>
    </row>
    <row r="4469" spans="3:4" s="380" customFormat="1" ht="13.5" customHeight="1">
      <c r="C4469" s="381"/>
      <c r="D4469" s="381"/>
    </row>
    <row r="4470" spans="3:4" s="380" customFormat="1" ht="13.5" customHeight="1">
      <c r="C4470" s="381"/>
      <c r="D4470" s="381"/>
    </row>
    <row r="4471" spans="3:4" s="380" customFormat="1" ht="13.5" customHeight="1">
      <c r="C4471" s="381"/>
      <c r="D4471" s="381"/>
    </row>
    <row r="4472" spans="3:4" s="380" customFormat="1" ht="13.5" customHeight="1">
      <c r="C4472" s="381"/>
      <c r="D4472" s="381"/>
    </row>
    <row r="4473" spans="3:4" s="380" customFormat="1" ht="13.5" customHeight="1">
      <c r="C4473" s="381"/>
      <c r="D4473" s="381"/>
    </row>
    <row r="4474" spans="3:4" s="380" customFormat="1" ht="13.5" customHeight="1">
      <c r="C4474" s="381"/>
      <c r="D4474" s="381"/>
    </row>
    <row r="4475" spans="3:4" s="380" customFormat="1" ht="13.5" customHeight="1">
      <c r="C4475" s="381"/>
      <c r="D4475" s="381"/>
    </row>
    <row r="4476" spans="3:4" s="380" customFormat="1" ht="13.5" customHeight="1">
      <c r="C4476" s="381"/>
      <c r="D4476" s="381"/>
    </row>
    <row r="4477" spans="3:4" s="380" customFormat="1" ht="13.5" customHeight="1">
      <c r="C4477" s="381"/>
      <c r="D4477" s="381"/>
    </row>
    <row r="4478" spans="3:4" s="380" customFormat="1" ht="13.5" customHeight="1">
      <c r="C4478" s="381"/>
      <c r="D4478" s="381"/>
    </row>
    <row r="4479" spans="3:4" s="380" customFormat="1" ht="13.5" customHeight="1">
      <c r="C4479" s="381"/>
      <c r="D4479" s="381"/>
    </row>
    <row r="4480" spans="3:4" s="380" customFormat="1" ht="13.5" customHeight="1">
      <c r="C4480" s="381"/>
      <c r="D4480" s="381"/>
    </row>
    <row r="4481" spans="3:4" s="380" customFormat="1" ht="13.5" customHeight="1">
      <c r="C4481" s="381"/>
      <c r="D4481" s="381"/>
    </row>
    <row r="4482" spans="3:4" s="380" customFormat="1" ht="13.5" customHeight="1">
      <c r="C4482" s="381"/>
      <c r="D4482" s="381"/>
    </row>
    <row r="4483" spans="3:4" s="380" customFormat="1" ht="13.5" customHeight="1">
      <c r="C4483" s="381"/>
      <c r="D4483" s="381"/>
    </row>
    <row r="4484" spans="3:4" s="380" customFormat="1" ht="13.5" customHeight="1">
      <c r="C4484" s="381"/>
      <c r="D4484" s="381"/>
    </row>
    <row r="4485" spans="3:4" s="380" customFormat="1" ht="13.5" customHeight="1">
      <c r="C4485" s="381"/>
      <c r="D4485" s="381"/>
    </row>
    <row r="4486" spans="3:4" s="380" customFormat="1" ht="13.5" customHeight="1">
      <c r="C4486" s="381"/>
      <c r="D4486" s="381"/>
    </row>
    <row r="4487" spans="3:4" s="380" customFormat="1" ht="13.5" customHeight="1">
      <c r="C4487" s="381"/>
      <c r="D4487" s="381"/>
    </row>
    <row r="4488" spans="3:4" s="380" customFormat="1" ht="13.5" customHeight="1">
      <c r="C4488" s="381"/>
      <c r="D4488" s="381"/>
    </row>
    <row r="4489" spans="3:4" s="380" customFormat="1" ht="13.5" customHeight="1">
      <c r="C4489" s="381"/>
      <c r="D4489" s="381"/>
    </row>
    <row r="4490" spans="3:4" s="380" customFormat="1" ht="13.5" customHeight="1">
      <c r="C4490" s="381"/>
      <c r="D4490" s="381"/>
    </row>
    <row r="4491" spans="3:4" s="380" customFormat="1" ht="13.5" customHeight="1">
      <c r="C4491" s="381"/>
      <c r="D4491" s="381"/>
    </row>
    <row r="4492" spans="3:4" s="380" customFormat="1" ht="13.5" customHeight="1">
      <c r="C4492" s="381"/>
      <c r="D4492" s="381"/>
    </row>
    <row r="4493" spans="3:4" s="380" customFormat="1" ht="13.5" customHeight="1">
      <c r="C4493" s="381"/>
      <c r="D4493" s="381"/>
    </row>
    <row r="4494" spans="3:4" s="380" customFormat="1" ht="13.5" customHeight="1">
      <c r="C4494" s="381"/>
      <c r="D4494" s="381"/>
    </row>
    <row r="4495" spans="3:4" s="380" customFormat="1" ht="13.5" customHeight="1">
      <c r="C4495" s="381"/>
      <c r="D4495" s="381"/>
    </row>
    <row r="4496" spans="3:4" s="380" customFormat="1" ht="13.5" customHeight="1">
      <c r="C4496" s="381"/>
      <c r="D4496" s="381"/>
    </row>
    <row r="4497" spans="3:4" s="380" customFormat="1" ht="13.5" customHeight="1">
      <c r="C4497" s="381"/>
      <c r="D4497" s="381"/>
    </row>
    <row r="4498" spans="3:4" s="380" customFormat="1" ht="13.5" customHeight="1">
      <c r="C4498" s="381"/>
      <c r="D4498" s="381"/>
    </row>
    <row r="4499" spans="3:4" s="380" customFormat="1" ht="13.5" customHeight="1">
      <c r="C4499" s="381"/>
      <c r="D4499" s="381"/>
    </row>
    <row r="4500" spans="3:4" s="380" customFormat="1" ht="13.5" customHeight="1">
      <c r="C4500" s="381"/>
      <c r="D4500" s="381"/>
    </row>
    <row r="4501" spans="3:4" s="380" customFormat="1" ht="13.5" customHeight="1">
      <c r="C4501" s="381"/>
      <c r="D4501" s="381"/>
    </row>
    <row r="4502" spans="3:4" s="380" customFormat="1" ht="13.5" customHeight="1">
      <c r="C4502" s="381"/>
      <c r="D4502" s="381"/>
    </row>
    <row r="4503" spans="3:4" s="380" customFormat="1" ht="13.5" customHeight="1">
      <c r="C4503" s="381"/>
      <c r="D4503" s="381"/>
    </row>
    <row r="4504" spans="3:4" s="380" customFormat="1" ht="13.5" customHeight="1">
      <c r="C4504" s="381"/>
      <c r="D4504" s="381"/>
    </row>
    <row r="4505" spans="3:4" s="380" customFormat="1" ht="13.5" customHeight="1">
      <c r="C4505" s="381"/>
      <c r="D4505" s="381"/>
    </row>
    <row r="4506" spans="3:4" s="380" customFormat="1" ht="13.5" customHeight="1">
      <c r="C4506" s="381"/>
      <c r="D4506" s="381"/>
    </row>
    <row r="4507" spans="3:4" s="380" customFormat="1" ht="13.5" customHeight="1">
      <c r="C4507" s="381"/>
      <c r="D4507" s="381"/>
    </row>
    <row r="4508" spans="3:4" s="380" customFormat="1" ht="13.5" customHeight="1">
      <c r="C4508" s="381"/>
      <c r="D4508" s="381"/>
    </row>
    <row r="4509" spans="3:4" s="380" customFormat="1" ht="13.5" customHeight="1">
      <c r="C4509" s="381"/>
      <c r="D4509" s="381"/>
    </row>
    <row r="4510" spans="3:4" s="380" customFormat="1" ht="13.5" customHeight="1">
      <c r="C4510" s="381"/>
      <c r="D4510" s="381"/>
    </row>
    <row r="4511" spans="3:4" s="380" customFormat="1" ht="13.5" customHeight="1">
      <c r="C4511" s="381"/>
      <c r="D4511" s="381"/>
    </row>
    <row r="4512" spans="3:4" s="380" customFormat="1" ht="13.5" customHeight="1">
      <c r="C4512" s="381"/>
      <c r="D4512" s="381"/>
    </row>
    <row r="4513" spans="3:4" s="380" customFormat="1" ht="13.5" customHeight="1">
      <c r="C4513" s="381"/>
      <c r="D4513" s="381"/>
    </row>
    <row r="4514" spans="3:4" s="380" customFormat="1" ht="13.5" customHeight="1">
      <c r="C4514" s="381"/>
      <c r="D4514" s="381"/>
    </row>
    <row r="4515" spans="3:4" s="380" customFormat="1" ht="13.5" customHeight="1">
      <c r="C4515" s="381"/>
      <c r="D4515" s="381"/>
    </row>
    <row r="4516" spans="3:4" s="380" customFormat="1" ht="13.5" customHeight="1">
      <c r="C4516" s="381"/>
      <c r="D4516" s="381"/>
    </row>
    <row r="4517" spans="3:4" s="380" customFormat="1" ht="13.5" customHeight="1">
      <c r="C4517" s="381"/>
      <c r="D4517" s="381"/>
    </row>
    <row r="4518" spans="3:4" s="380" customFormat="1" ht="13.5" customHeight="1">
      <c r="C4518" s="381"/>
      <c r="D4518" s="381"/>
    </row>
    <row r="4519" spans="3:4" s="380" customFormat="1" ht="13.5" customHeight="1">
      <c r="C4519" s="381"/>
      <c r="D4519" s="381"/>
    </row>
    <row r="4520" spans="3:4" s="380" customFormat="1" ht="13.5" customHeight="1">
      <c r="C4520" s="381"/>
      <c r="D4520" s="381"/>
    </row>
    <row r="4521" spans="3:4" s="380" customFormat="1" ht="13.5" customHeight="1">
      <c r="C4521" s="381"/>
      <c r="D4521" s="381"/>
    </row>
    <row r="4522" spans="3:4" s="380" customFormat="1" ht="13.5" customHeight="1">
      <c r="C4522" s="381"/>
      <c r="D4522" s="381"/>
    </row>
    <row r="4523" spans="3:4" s="380" customFormat="1" ht="13.5" customHeight="1">
      <c r="C4523" s="381"/>
      <c r="D4523" s="381"/>
    </row>
    <row r="4524" spans="3:4" s="380" customFormat="1" ht="13.5" customHeight="1">
      <c r="C4524" s="381"/>
      <c r="D4524" s="381"/>
    </row>
    <row r="4525" spans="3:4" s="380" customFormat="1" ht="13.5" customHeight="1">
      <c r="C4525" s="381"/>
      <c r="D4525" s="381"/>
    </row>
    <row r="4526" spans="3:4" s="380" customFormat="1" ht="13.5" customHeight="1">
      <c r="C4526" s="381"/>
      <c r="D4526" s="381"/>
    </row>
    <row r="4527" spans="3:4" s="380" customFormat="1" ht="13.5" customHeight="1">
      <c r="C4527" s="381"/>
      <c r="D4527" s="381"/>
    </row>
    <row r="4528" spans="3:4" s="380" customFormat="1" ht="13.5" customHeight="1">
      <c r="C4528" s="381"/>
      <c r="D4528" s="381"/>
    </row>
    <row r="4529" spans="3:4" s="380" customFormat="1" ht="13.5" customHeight="1">
      <c r="C4529" s="381"/>
      <c r="D4529" s="381"/>
    </row>
    <row r="4530" spans="3:4" s="380" customFormat="1" ht="13.5" customHeight="1">
      <c r="C4530" s="381"/>
      <c r="D4530" s="381"/>
    </row>
    <row r="4531" spans="3:4" s="380" customFormat="1" ht="13.5" customHeight="1">
      <c r="C4531" s="381"/>
      <c r="D4531" s="381"/>
    </row>
    <row r="4532" spans="3:4" s="380" customFormat="1" ht="13.5" customHeight="1">
      <c r="C4532" s="381"/>
      <c r="D4532" s="381"/>
    </row>
    <row r="4533" spans="3:4" s="380" customFormat="1" ht="13.5" customHeight="1">
      <c r="C4533" s="381"/>
      <c r="D4533" s="381"/>
    </row>
    <row r="4534" spans="3:4" s="380" customFormat="1" ht="13.5" customHeight="1">
      <c r="C4534" s="381"/>
      <c r="D4534" s="381"/>
    </row>
    <row r="4535" spans="3:4" s="380" customFormat="1" ht="13.5" customHeight="1">
      <c r="C4535" s="381"/>
      <c r="D4535" s="381"/>
    </row>
    <row r="4536" spans="3:4" s="380" customFormat="1" ht="13.5" customHeight="1">
      <c r="C4536" s="381"/>
      <c r="D4536" s="381"/>
    </row>
    <row r="4537" spans="3:4" s="380" customFormat="1" ht="13.5" customHeight="1">
      <c r="C4537" s="381"/>
      <c r="D4537" s="381"/>
    </row>
    <row r="4538" spans="3:4" s="380" customFormat="1" ht="13.5" customHeight="1">
      <c r="C4538" s="381"/>
      <c r="D4538" s="381"/>
    </row>
    <row r="4539" spans="3:4" s="380" customFormat="1" ht="13.5" customHeight="1">
      <c r="C4539" s="381"/>
      <c r="D4539" s="381"/>
    </row>
    <row r="4540" spans="3:4" s="380" customFormat="1" ht="13.5" customHeight="1">
      <c r="C4540" s="381"/>
      <c r="D4540" s="381"/>
    </row>
    <row r="4541" spans="3:4" s="380" customFormat="1" ht="13.5" customHeight="1">
      <c r="C4541" s="381"/>
      <c r="D4541" s="381"/>
    </row>
    <row r="4542" spans="3:4" s="380" customFormat="1" ht="13.5" customHeight="1">
      <c r="C4542" s="381"/>
      <c r="D4542" s="381"/>
    </row>
    <row r="4543" spans="3:4" s="380" customFormat="1" ht="13.5" customHeight="1">
      <c r="C4543" s="381"/>
      <c r="D4543" s="381"/>
    </row>
    <row r="4544" spans="3:4" s="380" customFormat="1" ht="13.5" customHeight="1">
      <c r="C4544" s="381"/>
      <c r="D4544" s="381"/>
    </row>
    <row r="4545" spans="3:4" s="380" customFormat="1" ht="13.5" customHeight="1">
      <c r="C4545" s="381"/>
      <c r="D4545" s="381"/>
    </row>
    <row r="4546" spans="3:4" s="380" customFormat="1" ht="13.5" customHeight="1">
      <c r="C4546" s="381"/>
      <c r="D4546" s="381"/>
    </row>
    <row r="4547" spans="3:4" s="380" customFormat="1" ht="13.5" customHeight="1">
      <c r="C4547" s="381"/>
      <c r="D4547" s="381"/>
    </row>
    <row r="4548" spans="3:4" s="380" customFormat="1" ht="13.5" customHeight="1">
      <c r="C4548" s="381"/>
      <c r="D4548" s="381"/>
    </row>
    <row r="4549" spans="3:4" s="380" customFormat="1" ht="13.5" customHeight="1">
      <c r="C4549" s="381"/>
      <c r="D4549" s="381"/>
    </row>
    <row r="4550" spans="3:4" s="380" customFormat="1" ht="13.5" customHeight="1">
      <c r="C4550" s="381"/>
      <c r="D4550" s="381"/>
    </row>
    <row r="4551" spans="3:4" s="380" customFormat="1" ht="13.5" customHeight="1">
      <c r="C4551" s="381"/>
      <c r="D4551" s="381"/>
    </row>
    <row r="4552" spans="3:4" s="380" customFormat="1" ht="13.5" customHeight="1">
      <c r="C4552" s="381"/>
      <c r="D4552" s="381"/>
    </row>
    <row r="4553" spans="3:4" s="380" customFormat="1" ht="13.5" customHeight="1">
      <c r="C4553" s="381"/>
      <c r="D4553" s="381"/>
    </row>
    <row r="4554" spans="3:4" s="380" customFormat="1" ht="13.5" customHeight="1">
      <c r="C4554" s="381"/>
      <c r="D4554" s="381"/>
    </row>
    <row r="4555" spans="3:4" s="380" customFormat="1" ht="13.5" customHeight="1">
      <c r="C4555" s="381"/>
      <c r="D4555" s="381"/>
    </row>
    <row r="4556" spans="3:4" s="380" customFormat="1" ht="13.5" customHeight="1">
      <c r="C4556" s="381"/>
      <c r="D4556" s="381"/>
    </row>
    <row r="4557" spans="3:4" s="380" customFormat="1" ht="13.5" customHeight="1">
      <c r="C4557" s="381"/>
      <c r="D4557" s="381"/>
    </row>
    <row r="4558" spans="3:4" s="380" customFormat="1" ht="13.5" customHeight="1">
      <c r="C4558" s="381"/>
      <c r="D4558" s="381"/>
    </row>
    <row r="4559" spans="3:4" s="380" customFormat="1" ht="13.5" customHeight="1">
      <c r="C4559" s="381"/>
      <c r="D4559" s="381"/>
    </row>
    <row r="4560" spans="3:4" s="380" customFormat="1" ht="13.5" customHeight="1">
      <c r="C4560" s="381"/>
      <c r="D4560" s="381"/>
    </row>
    <row r="4561" spans="3:4" s="380" customFormat="1" ht="13.5" customHeight="1">
      <c r="C4561" s="381"/>
      <c r="D4561" s="381"/>
    </row>
    <row r="4562" spans="3:4" s="380" customFormat="1" ht="13.5" customHeight="1">
      <c r="C4562" s="381"/>
      <c r="D4562" s="381"/>
    </row>
    <row r="4563" spans="3:4" s="380" customFormat="1" ht="13.5" customHeight="1">
      <c r="C4563" s="381"/>
      <c r="D4563" s="381"/>
    </row>
    <row r="4564" spans="3:4" s="380" customFormat="1" ht="13.5" customHeight="1">
      <c r="C4564" s="381"/>
      <c r="D4564" s="381"/>
    </row>
    <row r="4565" spans="3:4" s="380" customFormat="1" ht="13.5" customHeight="1">
      <c r="C4565" s="381"/>
      <c r="D4565" s="381"/>
    </row>
    <row r="4566" spans="3:4" s="380" customFormat="1" ht="13.5" customHeight="1">
      <c r="C4566" s="381"/>
      <c r="D4566" s="381"/>
    </row>
    <row r="4567" spans="3:4" s="380" customFormat="1" ht="13.5" customHeight="1">
      <c r="C4567" s="381"/>
      <c r="D4567" s="381"/>
    </row>
    <row r="4568" spans="3:4" s="380" customFormat="1" ht="13.5" customHeight="1">
      <c r="C4568" s="381"/>
      <c r="D4568" s="381"/>
    </row>
    <row r="4569" spans="3:4" s="380" customFormat="1" ht="13.5" customHeight="1">
      <c r="C4569" s="381"/>
      <c r="D4569" s="381"/>
    </row>
    <row r="4570" spans="3:4" s="380" customFormat="1" ht="13.5" customHeight="1">
      <c r="C4570" s="381"/>
      <c r="D4570" s="381"/>
    </row>
    <row r="4571" spans="3:4" s="380" customFormat="1" ht="13.5" customHeight="1">
      <c r="C4571" s="381"/>
      <c r="D4571" s="381"/>
    </row>
    <row r="4572" spans="3:4" s="380" customFormat="1" ht="13.5" customHeight="1">
      <c r="C4572" s="381"/>
      <c r="D4572" s="381"/>
    </row>
    <row r="4573" spans="3:4" s="380" customFormat="1" ht="13.5" customHeight="1">
      <c r="C4573" s="381"/>
      <c r="D4573" s="381"/>
    </row>
    <row r="4574" spans="3:4" s="380" customFormat="1" ht="13.5" customHeight="1">
      <c r="C4574" s="381"/>
      <c r="D4574" s="381"/>
    </row>
    <row r="4575" spans="3:4" s="380" customFormat="1" ht="13.5" customHeight="1">
      <c r="C4575" s="381"/>
      <c r="D4575" s="381"/>
    </row>
    <row r="4576" spans="3:4" s="380" customFormat="1" ht="13.5" customHeight="1">
      <c r="C4576" s="381"/>
      <c r="D4576" s="381"/>
    </row>
    <row r="4577" spans="3:4" s="380" customFormat="1" ht="13.5" customHeight="1">
      <c r="C4577" s="381"/>
      <c r="D4577" s="381"/>
    </row>
    <row r="4578" spans="3:4" s="380" customFormat="1" ht="13.5" customHeight="1">
      <c r="C4578" s="381"/>
      <c r="D4578" s="381"/>
    </row>
    <row r="4579" spans="3:4" s="380" customFormat="1" ht="13.5" customHeight="1">
      <c r="C4579" s="381"/>
      <c r="D4579" s="381"/>
    </row>
    <row r="4580" spans="3:4" s="380" customFormat="1" ht="13.5" customHeight="1">
      <c r="C4580" s="381"/>
      <c r="D4580" s="381"/>
    </row>
    <row r="4581" spans="3:4" s="380" customFormat="1" ht="13.5" customHeight="1">
      <c r="C4581" s="381"/>
      <c r="D4581" s="381"/>
    </row>
    <row r="4582" spans="3:4" s="380" customFormat="1" ht="13.5" customHeight="1">
      <c r="C4582" s="381"/>
      <c r="D4582" s="381"/>
    </row>
    <row r="4583" spans="3:4" s="380" customFormat="1" ht="13.5" customHeight="1">
      <c r="C4583" s="381"/>
      <c r="D4583" s="381"/>
    </row>
    <row r="4584" spans="3:4" s="380" customFormat="1" ht="13.5" customHeight="1">
      <c r="C4584" s="381"/>
      <c r="D4584" s="381"/>
    </row>
    <row r="4585" spans="3:4" s="380" customFormat="1" ht="13.5" customHeight="1">
      <c r="C4585" s="381"/>
      <c r="D4585" s="381"/>
    </row>
    <row r="4586" spans="3:4" s="380" customFormat="1" ht="13.5" customHeight="1">
      <c r="C4586" s="381"/>
      <c r="D4586" s="381"/>
    </row>
    <row r="4587" spans="3:4" s="380" customFormat="1" ht="13.5" customHeight="1">
      <c r="C4587" s="381"/>
      <c r="D4587" s="381"/>
    </row>
    <row r="4588" spans="3:4" s="380" customFormat="1" ht="13.5" customHeight="1">
      <c r="C4588" s="381"/>
      <c r="D4588" s="381"/>
    </row>
    <row r="4589" spans="3:4" s="380" customFormat="1" ht="13.5" customHeight="1">
      <c r="C4589" s="381"/>
      <c r="D4589" s="381"/>
    </row>
    <row r="4590" spans="3:4" s="380" customFormat="1" ht="13.5" customHeight="1">
      <c r="C4590" s="381"/>
      <c r="D4590" s="381"/>
    </row>
    <row r="4591" spans="3:4" s="380" customFormat="1" ht="13.5" customHeight="1">
      <c r="C4591" s="381"/>
      <c r="D4591" s="381"/>
    </row>
    <row r="4592" spans="3:4" s="380" customFormat="1" ht="13.5" customHeight="1">
      <c r="C4592" s="381"/>
      <c r="D4592" s="381"/>
    </row>
    <row r="4593" spans="3:4" s="380" customFormat="1" ht="13.5" customHeight="1">
      <c r="C4593" s="381"/>
      <c r="D4593" s="381"/>
    </row>
    <row r="4594" spans="3:4" s="380" customFormat="1" ht="13.5" customHeight="1">
      <c r="C4594" s="381"/>
      <c r="D4594" s="381"/>
    </row>
    <row r="4595" spans="3:4" s="380" customFormat="1" ht="13.5" customHeight="1">
      <c r="C4595" s="381"/>
      <c r="D4595" s="381"/>
    </row>
    <row r="4596" spans="3:4" s="380" customFormat="1" ht="13.5" customHeight="1">
      <c r="C4596" s="381"/>
      <c r="D4596" s="381"/>
    </row>
    <row r="4597" spans="3:4" s="380" customFormat="1" ht="13.5" customHeight="1">
      <c r="C4597" s="381"/>
      <c r="D4597" s="381"/>
    </row>
    <row r="4598" spans="3:4" s="380" customFormat="1" ht="13.5" customHeight="1">
      <c r="C4598" s="381"/>
      <c r="D4598" s="381"/>
    </row>
    <row r="4599" spans="3:4" s="380" customFormat="1" ht="13.5" customHeight="1">
      <c r="C4599" s="381"/>
      <c r="D4599" s="381"/>
    </row>
    <row r="4600" spans="3:4" s="380" customFormat="1" ht="13.5" customHeight="1">
      <c r="C4600" s="381"/>
      <c r="D4600" s="381"/>
    </row>
    <row r="4601" spans="3:4" s="380" customFormat="1" ht="13.5" customHeight="1">
      <c r="C4601" s="381"/>
      <c r="D4601" s="381"/>
    </row>
    <row r="4602" spans="3:4" s="380" customFormat="1" ht="13.5" customHeight="1">
      <c r="C4602" s="381"/>
      <c r="D4602" s="381"/>
    </row>
    <row r="4603" spans="3:4" s="380" customFormat="1" ht="13.5" customHeight="1">
      <c r="C4603" s="381"/>
      <c r="D4603" s="381"/>
    </row>
    <row r="4604" spans="3:4" s="380" customFormat="1" ht="13.5" customHeight="1">
      <c r="C4604" s="381"/>
      <c r="D4604" s="381"/>
    </row>
    <row r="4605" spans="3:4" s="380" customFormat="1" ht="13.5" customHeight="1">
      <c r="C4605" s="381"/>
      <c r="D4605" s="381"/>
    </row>
    <row r="4606" spans="3:4" s="380" customFormat="1" ht="13.5" customHeight="1">
      <c r="C4606" s="381"/>
      <c r="D4606" s="381"/>
    </row>
    <row r="4607" spans="3:4" s="380" customFormat="1" ht="13.5" customHeight="1">
      <c r="C4607" s="381"/>
      <c r="D4607" s="381"/>
    </row>
    <row r="4608" spans="3:4" s="380" customFormat="1" ht="13.5" customHeight="1">
      <c r="C4608" s="381"/>
      <c r="D4608" s="381"/>
    </row>
    <row r="4609" spans="3:4" s="380" customFormat="1" ht="13.5" customHeight="1">
      <c r="C4609" s="381"/>
      <c r="D4609" s="381"/>
    </row>
    <row r="4610" spans="3:4" s="380" customFormat="1" ht="13.5" customHeight="1">
      <c r="C4610" s="381"/>
      <c r="D4610" s="381"/>
    </row>
    <row r="4611" spans="3:4" s="380" customFormat="1" ht="13.5" customHeight="1">
      <c r="C4611" s="381"/>
      <c r="D4611" s="381"/>
    </row>
    <row r="4612" spans="3:4" s="380" customFormat="1" ht="13.5" customHeight="1">
      <c r="C4612" s="381"/>
      <c r="D4612" s="381"/>
    </row>
    <row r="4613" spans="3:4" s="380" customFormat="1" ht="13.5" customHeight="1">
      <c r="C4613" s="381"/>
      <c r="D4613" s="381"/>
    </row>
    <row r="4614" spans="3:4" s="380" customFormat="1" ht="13.5" customHeight="1">
      <c r="C4614" s="381"/>
      <c r="D4614" s="381"/>
    </row>
    <row r="4615" spans="3:4" s="380" customFormat="1" ht="13.5" customHeight="1">
      <c r="C4615" s="381"/>
      <c r="D4615" s="381"/>
    </row>
    <row r="4616" spans="3:4" s="380" customFormat="1" ht="13.5" customHeight="1">
      <c r="C4616" s="381"/>
      <c r="D4616" s="381"/>
    </row>
    <row r="4617" spans="3:4" s="380" customFormat="1" ht="13.5" customHeight="1">
      <c r="C4617" s="381"/>
      <c r="D4617" s="381"/>
    </row>
    <row r="4618" spans="3:4" s="380" customFormat="1" ht="13.5" customHeight="1">
      <c r="C4618" s="381"/>
      <c r="D4618" s="381"/>
    </row>
    <row r="4619" spans="3:4" s="380" customFormat="1" ht="13.5" customHeight="1">
      <c r="C4619" s="381"/>
      <c r="D4619" s="381"/>
    </row>
    <row r="4620" spans="3:4" s="380" customFormat="1" ht="13.5" customHeight="1">
      <c r="C4620" s="381"/>
      <c r="D4620" s="381"/>
    </row>
    <row r="4621" spans="3:4" s="380" customFormat="1" ht="13.5" customHeight="1">
      <c r="C4621" s="381"/>
      <c r="D4621" s="381"/>
    </row>
    <row r="4622" spans="3:4" s="380" customFormat="1" ht="13.5" customHeight="1">
      <c r="C4622" s="381"/>
      <c r="D4622" s="381"/>
    </row>
    <row r="4623" spans="3:4" s="380" customFormat="1" ht="13.5" customHeight="1">
      <c r="C4623" s="381"/>
      <c r="D4623" s="381"/>
    </row>
    <row r="4624" spans="3:4" s="380" customFormat="1" ht="13.5" customHeight="1">
      <c r="C4624" s="381"/>
      <c r="D4624" s="381"/>
    </row>
    <row r="4625" spans="3:4" s="380" customFormat="1" ht="13.5" customHeight="1">
      <c r="C4625" s="381"/>
      <c r="D4625" s="381"/>
    </row>
    <row r="4626" spans="3:4" s="380" customFormat="1" ht="13.5" customHeight="1">
      <c r="C4626" s="381"/>
      <c r="D4626" s="381"/>
    </row>
    <row r="4627" spans="3:4" s="380" customFormat="1" ht="13.5" customHeight="1">
      <c r="C4627" s="381"/>
      <c r="D4627" s="381"/>
    </row>
    <row r="4628" spans="3:4" s="380" customFormat="1" ht="13.5" customHeight="1">
      <c r="C4628" s="381"/>
      <c r="D4628" s="381"/>
    </row>
    <row r="4629" spans="3:4" s="380" customFormat="1" ht="13.5" customHeight="1">
      <c r="C4629" s="381"/>
      <c r="D4629" s="381"/>
    </row>
    <row r="4630" spans="3:4" s="380" customFormat="1" ht="13.5" customHeight="1">
      <c r="C4630" s="381"/>
      <c r="D4630" s="381"/>
    </row>
    <row r="4631" spans="3:4" s="380" customFormat="1" ht="13.5" customHeight="1">
      <c r="C4631" s="381"/>
      <c r="D4631" s="381"/>
    </row>
    <row r="4632" spans="3:4" s="380" customFormat="1" ht="13.5" customHeight="1">
      <c r="C4632" s="381"/>
      <c r="D4632" s="381"/>
    </row>
    <row r="4633" spans="3:4" s="380" customFormat="1" ht="13.5" customHeight="1">
      <c r="C4633" s="381"/>
      <c r="D4633" s="381"/>
    </row>
    <row r="4634" spans="3:4" s="380" customFormat="1" ht="13.5" customHeight="1">
      <c r="C4634" s="381"/>
      <c r="D4634" s="381"/>
    </row>
    <row r="4635" spans="3:4" s="380" customFormat="1" ht="13.5" customHeight="1">
      <c r="C4635" s="381"/>
      <c r="D4635" s="381"/>
    </row>
    <row r="4636" spans="3:4" s="380" customFormat="1" ht="13.5" customHeight="1">
      <c r="C4636" s="381"/>
      <c r="D4636" s="381"/>
    </row>
    <row r="4637" spans="3:4" s="380" customFormat="1" ht="13.5" customHeight="1">
      <c r="C4637" s="381"/>
      <c r="D4637" s="381"/>
    </row>
    <row r="4638" spans="3:4" s="380" customFormat="1" ht="13.5" customHeight="1">
      <c r="C4638" s="381"/>
      <c r="D4638" s="381"/>
    </row>
    <row r="4639" spans="3:4" s="380" customFormat="1" ht="13.5" customHeight="1">
      <c r="C4639" s="381"/>
      <c r="D4639" s="381"/>
    </row>
    <row r="4640" spans="3:4" s="380" customFormat="1" ht="13.5" customHeight="1">
      <c r="C4640" s="381"/>
      <c r="D4640" s="381"/>
    </row>
    <row r="4641" spans="3:4" s="380" customFormat="1" ht="13.5" customHeight="1">
      <c r="C4641" s="381"/>
      <c r="D4641" s="381"/>
    </row>
    <row r="4642" spans="3:4" s="380" customFormat="1" ht="13.5" customHeight="1">
      <c r="C4642" s="381"/>
      <c r="D4642" s="381"/>
    </row>
    <row r="4643" spans="3:4" s="380" customFormat="1" ht="13.5" customHeight="1">
      <c r="C4643" s="381"/>
      <c r="D4643" s="381"/>
    </row>
    <row r="4644" spans="3:4" s="380" customFormat="1" ht="13.5" customHeight="1">
      <c r="C4644" s="381"/>
      <c r="D4644" s="381"/>
    </row>
    <row r="4645" spans="3:4" s="380" customFormat="1" ht="13.5" customHeight="1">
      <c r="C4645" s="381"/>
      <c r="D4645" s="381"/>
    </row>
    <row r="4646" spans="3:4" s="380" customFormat="1" ht="13.5" customHeight="1">
      <c r="C4646" s="381"/>
      <c r="D4646" s="381"/>
    </row>
    <row r="4647" spans="3:4" s="380" customFormat="1" ht="13.5" customHeight="1">
      <c r="C4647" s="381"/>
      <c r="D4647" s="381"/>
    </row>
    <row r="4648" spans="3:4" s="380" customFormat="1" ht="13.5" customHeight="1">
      <c r="C4648" s="381"/>
      <c r="D4648" s="381"/>
    </row>
    <row r="4649" spans="3:4" s="380" customFormat="1" ht="13.5" customHeight="1">
      <c r="C4649" s="381"/>
      <c r="D4649" s="381"/>
    </row>
    <row r="4650" spans="3:4" s="380" customFormat="1" ht="13.5" customHeight="1">
      <c r="C4650" s="381"/>
      <c r="D4650" s="381"/>
    </row>
    <row r="4651" spans="3:4" s="380" customFormat="1" ht="13.5" customHeight="1">
      <c r="C4651" s="381"/>
      <c r="D4651" s="381"/>
    </row>
    <row r="4652" spans="3:4" s="380" customFormat="1" ht="13.5" customHeight="1">
      <c r="C4652" s="381"/>
      <c r="D4652" s="381"/>
    </row>
    <row r="4653" spans="3:4" s="380" customFormat="1" ht="13.5" customHeight="1">
      <c r="C4653" s="381"/>
      <c r="D4653" s="381"/>
    </row>
    <row r="4654" spans="3:4" s="380" customFormat="1" ht="13.5" customHeight="1">
      <c r="C4654" s="381"/>
      <c r="D4654" s="381"/>
    </row>
    <row r="4655" spans="3:4" s="380" customFormat="1" ht="13.5" customHeight="1">
      <c r="C4655" s="381"/>
      <c r="D4655" s="381"/>
    </row>
    <row r="4656" spans="3:4" s="380" customFormat="1" ht="13.5" customHeight="1">
      <c r="C4656" s="381"/>
      <c r="D4656" s="381"/>
    </row>
    <row r="4657" spans="3:4" s="380" customFormat="1" ht="13.5" customHeight="1">
      <c r="C4657" s="381"/>
      <c r="D4657" s="381"/>
    </row>
    <row r="4658" spans="3:4" s="380" customFormat="1" ht="13.5" customHeight="1">
      <c r="C4658" s="381"/>
      <c r="D4658" s="381"/>
    </row>
    <row r="4659" spans="3:4" s="380" customFormat="1" ht="13.5" customHeight="1">
      <c r="C4659" s="381"/>
      <c r="D4659" s="381"/>
    </row>
    <row r="4660" spans="3:4" s="380" customFormat="1" ht="13.5" customHeight="1">
      <c r="C4660" s="381"/>
      <c r="D4660" s="381"/>
    </row>
    <row r="4661" spans="3:4" s="380" customFormat="1" ht="13.5" customHeight="1">
      <c r="C4661" s="381"/>
      <c r="D4661" s="381"/>
    </row>
    <row r="4662" spans="3:4" s="380" customFormat="1" ht="13.5" customHeight="1">
      <c r="C4662" s="381"/>
      <c r="D4662" s="381"/>
    </row>
    <row r="4663" spans="3:4" s="380" customFormat="1" ht="13.5" customHeight="1">
      <c r="C4663" s="381"/>
      <c r="D4663" s="381"/>
    </row>
    <row r="4664" spans="3:4" s="380" customFormat="1" ht="13.5" customHeight="1">
      <c r="C4664" s="381"/>
      <c r="D4664" s="381"/>
    </row>
    <row r="4665" spans="3:4" s="380" customFormat="1" ht="13.5" customHeight="1">
      <c r="C4665" s="381"/>
      <c r="D4665" s="381"/>
    </row>
    <row r="4666" spans="3:4" s="380" customFormat="1" ht="13.5" customHeight="1">
      <c r="C4666" s="381"/>
      <c r="D4666" s="381"/>
    </row>
    <row r="4667" spans="3:4" s="380" customFormat="1" ht="13.5" customHeight="1">
      <c r="C4667" s="381"/>
      <c r="D4667" s="381"/>
    </row>
    <row r="4668" spans="3:4" s="380" customFormat="1" ht="13.5" customHeight="1">
      <c r="C4668" s="381"/>
      <c r="D4668" s="381"/>
    </row>
    <row r="4669" spans="3:4" s="380" customFormat="1" ht="13.5" customHeight="1">
      <c r="C4669" s="381"/>
      <c r="D4669" s="381"/>
    </row>
    <row r="4670" spans="3:4" s="380" customFormat="1" ht="13.5" customHeight="1">
      <c r="C4670" s="381"/>
      <c r="D4670" s="381"/>
    </row>
    <row r="4671" spans="3:4" s="380" customFormat="1" ht="13.5" customHeight="1">
      <c r="C4671" s="381"/>
      <c r="D4671" s="381"/>
    </row>
    <row r="4672" spans="3:4" s="380" customFormat="1" ht="13.5" customHeight="1">
      <c r="C4672" s="381"/>
      <c r="D4672" s="381"/>
    </row>
    <row r="4673" spans="3:4" s="380" customFormat="1" ht="13.5" customHeight="1">
      <c r="C4673" s="381"/>
      <c r="D4673" s="381"/>
    </row>
    <row r="4674" spans="3:4" s="380" customFormat="1" ht="13.5" customHeight="1">
      <c r="C4674" s="381"/>
      <c r="D4674" s="381"/>
    </row>
    <row r="4675" spans="3:4" s="380" customFormat="1" ht="13.5" customHeight="1">
      <c r="C4675" s="381"/>
      <c r="D4675" s="381"/>
    </row>
    <row r="4676" spans="3:4" s="380" customFormat="1" ht="13.5" customHeight="1">
      <c r="C4676" s="381"/>
      <c r="D4676" s="381"/>
    </row>
    <row r="4677" spans="3:4" s="380" customFormat="1" ht="13.5" customHeight="1">
      <c r="C4677" s="381"/>
      <c r="D4677" s="381"/>
    </row>
    <row r="4678" spans="3:4" s="380" customFormat="1" ht="13.5" customHeight="1">
      <c r="C4678" s="381"/>
      <c r="D4678" s="381"/>
    </row>
    <row r="4679" spans="3:4" s="380" customFormat="1" ht="13.5" customHeight="1">
      <c r="C4679" s="381"/>
      <c r="D4679" s="381"/>
    </row>
    <row r="4680" spans="3:4" s="380" customFormat="1" ht="13.5" customHeight="1">
      <c r="C4680" s="381"/>
      <c r="D4680" s="381"/>
    </row>
    <row r="4681" spans="3:4" s="380" customFormat="1" ht="13.5" customHeight="1">
      <c r="C4681" s="381"/>
      <c r="D4681" s="381"/>
    </row>
    <row r="4682" spans="3:4" s="380" customFormat="1" ht="13.5" customHeight="1">
      <c r="C4682" s="381"/>
      <c r="D4682" s="381"/>
    </row>
    <row r="4683" spans="3:4" s="380" customFormat="1" ht="13.5" customHeight="1">
      <c r="C4683" s="381"/>
      <c r="D4683" s="381"/>
    </row>
    <row r="4684" spans="3:4" s="380" customFormat="1" ht="13.5" customHeight="1">
      <c r="C4684" s="381"/>
      <c r="D4684" s="381"/>
    </row>
    <row r="4685" spans="3:4" s="380" customFormat="1" ht="13.5" customHeight="1">
      <c r="C4685" s="381"/>
      <c r="D4685" s="381"/>
    </row>
    <row r="4686" spans="3:4" s="380" customFormat="1" ht="13.5" customHeight="1">
      <c r="C4686" s="381"/>
      <c r="D4686" s="381"/>
    </row>
    <row r="4687" spans="3:4" s="380" customFormat="1" ht="13.5" customHeight="1">
      <c r="C4687" s="381"/>
      <c r="D4687" s="381"/>
    </row>
    <row r="4688" spans="3:4" s="380" customFormat="1" ht="13.5" customHeight="1">
      <c r="C4688" s="381"/>
      <c r="D4688" s="381"/>
    </row>
    <row r="4689" spans="3:4" s="380" customFormat="1" ht="13.5" customHeight="1">
      <c r="C4689" s="381"/>
      <c r="D4689" s="381"/>
    </row>
    <row r="4690" spans="3:4" s="380" customFormat="1" ht="13.5" customHeight="1">
      <c r="C4690" s="381"/>
      <c r="D4690" s="381"/>
    </row>
    <row r="4691" spans="3:4" s="380" customFormat="1" ht="13.5" customHeight="1">
      <c r="C4691" s="381"/>
      <c r="D4691" s="381"/>
    </row>
    <row r="4692" spans="3:4" s="380" customFormat="1" ht="13.5" customHeight="1">
      <c r="C4692" s="381"/>
      <c r="D4692" s="381"/>
    </row>
    <row r="4693" spans="3:4" s="380" customFormat="1" ht="13.5" customHeight="1">
      <c r="C4693" s="381"/>
      <c r="D4693" s="381"/>
    </row>
    <row r="4694" spans="3:4" s="380" customFormat="1" ht="13.5" customHeight="1">
      <c r="C4694" s="381"/>
      <c r="D4694" s="381"/>
    </row>
    <row r="4695" spans="3:4" s="380" customFormat="1" ht="13.5" customHeight="1">
      <c r="C4695" s="381"/>
      <c r="D4695" s="381"/>
    </row>
    <row r="4696" spans="3:4" s="380" customFormat="1" ht="13.5" customHeight="1">
      <c r="C4696" s="381"/>
      <c r="D4696" s="381"/>
    </row>
    <row r="4697" spans="3:4" s="380" customFormat="1" ht="13.5" customHeight="1">
      <c r="C4697" s="381"/>
      <c r="D4697" s="381"/>
    </row>
    <row r="4698" spans="3:4" s="380" customFormat="1" ht="13.5" customHeight="1">
      <c r="C4698" s="381"/>
      <c r="D4698" s="381"/>
    </row>
    <row r="4699" spans="3:4" s="380" customFormat="1" ht="13.5" customHeight="1">
      <c r="C4699" s="381"/>
      <c r="D4699" s="381"/>
    </row>
    <row r="4700" spans="3:4" s="380" customFormat="1" ht="13.5" customHeight="1">
      <c r="C4700" s="381"/>
      <c r="D4700" s="381"/>
    </row>
    <row r="4701" spans="3:4" s="380" customFormat="1" ht="13.5" customHeight="1">
      <c r="C4701" s="381"/>
      <c r="D4701" s="381"/>
    </row>
    <row r="4702" spans="3:4" s="380" customFormat="1" ht="13.5" customHeight="1">
      <c r="C4702" s="381"/>
      <c r="D4702" s="381"/>
    </row>
    <row r="4703" spans="3:4" s="380" customFormat="1" ht="13.5" customHeight="1">
      <c r="C4703" s="381"/>
      <c r="D4703" s="381"/>
    </row>
    <row r="4704" spans="3:4" s="380" customFormat="1" ht="13.5" customHeight="1">
      <c r="C4704" s="381"/>
      <c r="D4704" s="381"/>
    </row>
    <row r="4705" spans="3:4" s="380" customFormat="1" ht="13.5" customHeight="1">
      <c r="C4705" s="381"/>
      <c r="D4705" s="381"/>
    </row>
    <row r="4706" spans="3:4" s="380" customFormat="1" ht="13.5" customHeight="1">
      <c r="C4706" s="381"/>
      <c r="D4706" s="381"/>
    </row>
    <row r="4707" spans="3:4" s="380" customFormat="1" ht="13.5" customHeight="1">
      <c r="C4707" s="381"/>
      <c r="D4707" s="381"/>
    </row>
    <row r="4708" spans="3:4" s="380" customFormat="1" ht="13.5" customHeight="1">
      <c r="C4708" s="381"/>
      <c r="D4708" s="381"/>
    </row>
    <row r="4709" spans="3:4" s="380" customFormat="1" ht="13.5" customHeight="1">
      <c r="C4709" s="381"/>
      <c r="D4709" s="381"/>
    </row>
    <row r="4710" spans="3:4" s="380" customFormat="1" ht="13.5" customHeight="1">
      <c r="C4710" s="381"/>
      <c r="D4710" s="381"/>
    </row>
    <row r="4711" spans="3:4" s="380" customFormat="1" ht="13.5" customHeight="1">
      <c r="C4711" s="381"/>
      <c r="D4711" s="381"/>
    </row>
    <row r="4712" spans="3:4" s="380" customFormat="1" ht="13.5" customHeight="1">
      <c r="C4712" s="381"/>
      <c r="D4712" s="381"/>
    </row>
    <row r="4713" spans="3:4" s="380" customFormat="1" ht="13.5" customHeight="1">
      <c r="C4713" s="381"/>
      <c r="D4713" s="381"/>
    </row>
    <row r="4714" spans="3:4" s="380" customFormat="1" ht="13.5" customHeight="1">
      <c r="C4714" s="381"/>
      <c r="D4714" s="381"/>
    </row>
    <row r="4715" spans="3:4" s="380" customFormat="1" ht="13.5" customHeight="1">
      <c r="C4715" s="381"/>
      <c r="D4715" s="381"/>
    </row>
    <row r="4716" spans="3:4" s="380" customFormat="1" ht="13.5" customHeight="1">
      <c r="C4716" s="381"/>
      <c r="D4716" s="381"/>
    </row>
    <row r="4717" spans="3:4" s="380" customFormat="1" ht="13.5" customHeight="1">
      <c r="C4717" s="381"/>
      <c r="D4717" s="381"/>
    </row>
    <row r="4718" spans="3:4" s="380" customFormat="1" ht="13.5" customHeight="1">
      <c r="C4718" s="381"/>
      <c r="D4718" s="381"/>
    </row>
    <row r="4719" spans="3:4" s="380" customFormat="1" ht="13.5" customHeight="1">
      <c r="C4719" s="381"/>
      <c r="D4719" s="381"/>
    </row>
    <row r="4720" spans="3:4" s="380" customFormat="1" ht="13.5" customHeight="1">
      <c r="C4720" s="381"/>
      <c r="D4720" s="381"/>
    </row>
    <row r="4721" spans="3:4" s="380" customFormat="1" ht="13.5" customHeight="1">
      <c r="C4721" s="381"/>
      <c r="D4721" s="381"/>
    </row>
    <row r="4722" spans="3:4" s="380" customFormat="1" ht="13.5" customHeight="1">
      <c r="C4722" s="381"/>
      <c r="D4722" s="381"/>
    </row>
    <row r="4723" spans="3:4" s="380" customFormat="1" ht="13.5" customHeight="1">
      <c r="C4723" s="381"/>
      <c r="D4723" s="381"/>
    </row>
    <row r="4724" spans="3:4" s="380" customFormat="1" ht="13.5" customHeight="1">
      <c r="C4724" s="381"/>
      <c r="D4724" s="381"/>
    </row>
    <row r="4725" spans="3:4" s="380" customFormat="1" ht="13.5" customHeight="1">
      <c r="C4725" s="381"/>
      <c r="D4725" s="381"/>
    </row>
    <row r="4726" spans="3:4" s="380" customFormat="1" ht="13.5" customHeight="1">
      <c r="C4726" s="381"/>
      <c r="D4726" s="381"/>
    </row>
    <row r="4727" spans="3:4" s="380" customFormat="1" ht="13.5" customHeight="1">
      <c r="C4727" s="381"/>
      <c r="D4727" s="381"/>
    </row>
    <row r="4728" spans="3:4" s="380" customFormat="1" ht="13.5" customHeight="1">
      <c r="C4728" s="381"/>
      <c r="D4728" s="381"/>
    </row>
    <row r="4729" spans="3:4" s="380" customFormat="1" ht="13.5" customHeight="1">
      <c r="C4729" s="381"/>
      <c r="D4729" s="381"/>
    </row>
    <row r="4730" spans="3:4" s="380" customFormat="1" ht="13.5" customHeight="1">
      <c r="C4730" s="381"/>
      <c r="D4730" s="381"/>
    </row>
    <row r="4731" spans="3:4" s="380" customFormat="1" ht="13.5" customHeight="1">
      <c r="C4731" s="381"/>
      <c r="D4731" s="381"/>
    </row>
    <row r="4732" spans="3:4" s="380" customFormat="1" ht="13.5" customHeight="1">
      <c r="C4732" s="381"/>
      <c r="D4732" s="381"/>
    </row>
    <row r="4733" spans="3:4" s="380" customFormat="1" ht="13.5" customHeight="1">
      <c r="C4733" s="381"/>
      <c r="D4733" s="381"/>
    </row>
    <row r="4734" spans="3:4" s="380" customFormat="1" ht="13.5" customHeight="1">
      <c r="C4734" s="381"/>
      <c r="D4734" s="381"/>
    </row>
    <row r="4735" spans="3:4" s="380" customFormat="1" ht="13.5" customHeight="1">
      <c r="C4735" s="381"/>
      <c r="D4735" s="381"/>
    </row>
    <row r="4736" spans="3:4" s="380" customFormat="1" ht="13.5" customHeight="1">
      <c r="C4736" s="381"/>
      <c r="D4736" s="381"/>
    </row>
    <row r="4737" spans="3:4" s="380" customFormat="1" ht="13.5" customHeight="1">
      <c r="C4737" s="381"/>
      <c r="D4737" s="381"/>
    </row>
    <row r="4738" spans="3:4" s="380" customFormat="1" ht="13.5" customHeight="1">
      <c r="C4738" s="381"/>
      <c r="D4738" s="381"/>
    </row>
    <row r="4739" spans="3:4" s="380" customFormat="1" ht="13.5" customHeight="1">
      <c r="C4739" s="381"/>
      <c r="D4739" s="381"/>
    </row>
    <row r="4740" spans="3:4" s="380" customFormat="1" ht="13.5" customHeight="1">
      <c r="C4740" s="381"/>
      <c r="D4740" s="381"/>
    </row>
    <row r="4741" spans="3:4" s="380" customFormat="1" ht="13.5" customHeight="1">
      <c r="C4741" s="381"/>
      <c r="D4741" s="381"/>
    </row>
    <row r="4742" spans="3:4" s="380" customFormat="1" ht="13.5" customHeight="1">
      <c r="C4742" s="381"/>
      <c r="D4742" s="381"/>
    </row>
    <row r="4743" spans="3:4" s="380" customFormat="1" ht="13.5" customHeight="1">
      <c r="C4743" s="381"/>
      <c r="D4743" s="381"/>
    </row>
    <row r="4744" spans="3:4" s="380" customFormat="1" ht="13.5" customHeight="1">
      <c r="C4744" s="381"/>
      <c r="D4744" s="381"/>
    </row>
    <row r="4745" spans="3:4" s="380" customFormat="1" ht="13.5" customHeight="1">
      <c r="C4745" s="381"/>
      <c r="D4745" s="381"/>
    </row>
    <row r="4746" spans="3:4" s="380" customFormat="1" ht="13.5" customHeight="1">
      <c r="C4746" s="381"/>
      <c r="D4746" s="381"/>
    </row>
    <row r="4747" spans="3:4" s="380" customFormat="1" ht="13.5" customHeight="1">
      <c r="C4747" s="381"/>
      <c r="D4747" s="381"/>
    </row>
    <row r="4748" spans="3:4" s="380" customFormat="1" ht="13.5" customHeight="1">
      <c r="C4748" s="381"/>
      <c r="D4748" s="381"/>
    </row>
    <row r="4749" spans="3:4" s="380" customFormat="1" ht="13.5" customHeight="1">
      <c r="C4749" s="381"/>
      <c r="D4749" s="381"/>
    </row>
    <row r="4750" spans="3:4" s="380" customFormat="1" ht="13.5" customHeight="1">
      <c r="C4750" s="381"/>
      <c r="D4750" s="381"/>
    </row>
    <row r="4751" spans="3:4" s="380" customFormat="1" ht="13.5" customHeight="1">
      <c r="C4751" s="381"/>
      <c r="D4751" s="381"/>
    </row>
    <row r="4752" spans="3:4" s="380" customFormat="1" ht="13.5" customHeight="1">
      <c r="C4752" s="381"/>
      <c r="D4752" s="381"/>
    </row>
    <row r="4753" spans="3:4" s="380" customFormat="1" ht="13.5" customHeight="1">
      <c r="C4753" s="381"/>
      <c r="D4753" s="381"/>
    </row>
    <row r="4754" spans="3:4" s="380" customFormat="1" ht="13.5" customHeight="1">
      <c r="C4754" s="381"/>
      <c r="D4754" s="381"/>
    </row>
    <row r="4755" spans="3:4" s="380" customFormat="1" ht="13.5" customHeight="1">
      <c r="C4755" s="381"/>
      <c r="D4755" s="381"/>
    </row>
    <row r="4756" spans="3:4" s="380" customFormat="1" ht="13.5" customHeight="1">
      <c r="C4756" s="381"/>
      <c r="D4756" s="381"/>
    </row>
    <row r="4757" spans="3:4" s="380" customFormat="1" ht="13.5" customHeight="1">
      <c r="C4757" s="381"/>
      <c r="D4757" s="381"/>
    </row>
    <row r="4758" spans="3:4" s="380" customFormat="1" ht="13.5" customHeight="1">
      <c r="C4758" s="381"/>
      <c r="D4758" s="381"/>
    </row>
    <row r="4759" spans="3:4" s="380" customFormat="1" ht="13.5" customHeight="1">
      <c r="C4759" s="381"/>
      <c r="D4759" s="381"/>
    </row>
    <row r="4760" spans="3:4" s="380" customFormat="1" ht="13.5" customHeight="1">
      <c r="C4760" s="381"/>
      <c r="D4760" s="381"/>
    </row>
    <row r="4761" spans="3:4" s="380" customFormat="1" ht="13.5" customHeight="1">
      <c r="C4761" s="381"/>
      <c r="D4761" s="381"/>
    </row>
    <row r="4762" spans="3:4" s="380" customFormat="1" ht="13.5" customHeight="1">
      <c r="C4762" s="381"/>
      <c r="D4762" s="381"/>
    </row>
    <row r="4763" spans="3:4" s="380" customFormat="1" ht="13.5" customHeight="1">
      <c r="C4763" s="381"/>
      <c r="D4763" s="381"/>
    </row>
    <row r="4764" spans="3:4" s="380" customFormat="1" ht="13.5" customHeight="1">
      <c r="C4764" s="381"/>
      <c r="D4764" s="381"/>
    </row>
    <row r="4765" spans="3:4" s="380" customFormat="1" ht="13.5" customHeight="1">
      <c r="C4765" s="381"/>
      <c r="D4765" s="381"/>
    </row>
    <row r="4766" spans="3:4" s="380" customFormat="1" ht="13.5" customHeight="1">
      <c r="C4766" s="381"/>
      <c r="D4766" s="381"/>
    </row>
    <row r="4767" spans="3:4" s="380" customFormat="1" ht="13.5" customHeight="1">
      <c r="C4767" s="381"/>
      <c r="D4767" s="381"/>
    </row>
    <row r="4768" spans="3:4" s="380" customFormat="1" ht="13.5" customHeight="1">
      <c r="C4768" s="381"/>
      <c r="D4768" s="381"/>
    </row>
    <row r="4769" spans="3:4" s="380" customFormat="1" ht="13.5" customHeight="1">
      <c r="C4769" s="381"/>
      <c r="D4769" s="381"/>
    </row>
    <row r="4770" spans="3:4" s="380" customFormat="1" ht="13.5" customHeight="1">
      <c r="C4770" s="381"/>
      <c r="D4770" s="381"/>
    </row>
    <row r="4771" spans="3:4" s="380" customFormat="1" ht="13.5" customHeight="1">
      <c r="C4771" s="381"/>
      <c r="D4771" s="381"/>
    </row>
    <row r="4772" spans="3:4" s="380" customFormat="1" ht="13.5" customHeight="1">
      <c r="C4772" s="381"/>
      <c r="D4772" s="381"/>
    </row>
    <row r="4773" spans="3:4" s="380" customFormat="1" ht="13.5" customHeight="1">
      <c r="C4773" s="381"/>
      <c r="D4773" s="381"/>
    </row>
    <row r="4774" spans="3:4" s="380" customFormat="1" ht="13.5" customHeight="1">
      <c r="C4774" s="381"/>
      <c r="D4774" s="381"/>
    </row>
    <row r="4775" spans="3:4" s="380" customFormat="1" ht="13.5" customHeight="1">
      <c r="C4775" s="381"/>
      <c r="D4775" s="381"/>
    </row>
    <row r="4776" spans="3:4" s="380" customFormat="1" ht="13.5" customHeight="1">
      <c r="C4776" s="381"/>
      <c r="D4776" s="381"/>
    </row>
    <row r="4777" spans="3:4" s="380" customFormat="1" ht="13.5" customHeight="1">
      <c r="C4777" s="381"/>
      <c r="D4777" s="381"/>
    </row>
    <row r="4778" spans="3:4" s="380" customFormat="1" ht="13.5" customHeight="1">
      <c r="C4778" s="381"/>
      <c r="D4778" s="381"/>
    </row>
    <row r="4779" spans="3:4" s="380" customFormat="1" ht="13.5" customHeight="1">
      <c r="C4779" s="381"/>
      <c r="D4779" s="381"/>
    </row>
    <row r="4780" spans="3:4" s="380" customFormat="1" ht="13.5" customHeight="1">
      <c r="C4780" s="381"/>
      <c r="D4780" s="381"/>
    </row>
    <row r="4781" spans="3:4" s="380" customFormat="1" ht="13.5" customHeight="1">
      <c r="C4781" s="381"/>
      <c r="D4781" s="381"/>
    </row>
    <row r="4782" spans="3:4" s="380" customFormat="1" ht="13.5" customHeight="1">
      <c r="C4782" s="381"/>
      <c r="D4782" s="381"/>
    </row>
    <row r="4783" spans="3:4" s="380" customFormat="1" ht="13.5" customHeight="1">
      <c r="C4783" s="381"/>
      <c r="D4783" s="381"/>
    </row>
    <row r="4784" spans="3:4" s="380" customFormat="1" ht="13.5" customHeight="1">
      <c r="C4784" s="381"/>
      <c r="D4784" s="381"/>
    </row>
    <row r="4785" spans="3:4" s="380" customFormat="1" ht="13.5" customHeight="1">
      <c r="C4785" s="381"/>
      <c r="D4785" s="381"/>
    </row>
    <row r="4786" spans="3:4" s="380" customFormat="1" ht="13.5" customHeight="1">
      <c r="C4786" s="381"/>
      <c r="D4786" s="381"/>
    </row>
    <row r="4787" spans="3:4" s="380" customFormat="1" ht="13.5" customHeight="1">
      <c r="C4787" s="381"/>
      <c r="D4787" s="381"/>
    </row>
    <row r="4788" spans="3:4" s="380" customFormat="1" ht="13.5" customHeight="1">
      <c r="C4788" s="381"/>
      <c r="D4788" s="381"/>
    </row>
    <row r="4789" spans="3:4" s="380" customFormat="1" ht="13.5" customHeight="1">
      <c r="C4789" s="381"/>
      <c r="D4789" s="381"/>
    </row>
    <row r="4790" spans="3:4" s="380" customFormat="1" ht="13.5" customHeight="1">
      <c r="C4790" s="381"/>
      <c r="D4790" s="381"/>
    </row>
    <row r="4791" spans="3:4" s="380" customFormat="1" ht="13.5" customHeight="1">
      <c r="C4791" s="381"/>
      <c r="D4791" s="381"/>
    </row>
    <row r="4792" spans="3:4" s="380" customFormat="1" ht="13.5" customHeight="1">
      <c r="C4792" s="381"/>
      <c r="D4792" s="381"/>
    </row>
    <row r="4793" spans="3:4" s="380" customFormat="1" ht="13.5" customHeight="1">
      <c r="C4793" s="381"/>
      <c r="D4793" s="381"/>
    </row>
    <row r="4794" spans="3:4" s="380" customFormat="1" ht="13.5" customHeight="1">
      <c r="C4794" s="381"/>
      <c r="D4794" s="381"/>
    </row>
    <row r="4795" spans="3:4" s="380" customFormat="1" ht="13.5" customHeight="1">
      <c r="C4795" s="381"/>
      <c r="D4795" s="381"/>
    </row>
    <row r="4796" spans="3:4" s="380" customFormat="1" ht="13.5" customHeight="1">
      <c r="C4796" s="381"/>
      <c r="D4796" s="381"/>
    </row>
    <row r="4797" spans="3:4" s="380" customFormat="1" ht="13.5" customHeight="1">
      <c r="C4797" s="381"/>
      <c r="D4797" s="381"/>
    </row>
    <row r="4798" spans="3:4" s="380" customFormat="1" ht="13.5" customHeight="1">
      <c r="C4798" s="381"/>
      <c r="D4798" s="381"/>
    </row>
    <row r="4799" spans="3:4" s="380" customFormat="1" ht="13.5" customHeight="1">
      <c r="C4799" s="381"/>
      <c r="D4799" s="381"/>
    </row>
    <row r="4800" spans="3:4" s="380" customFormat="1" ht="13.5" customHeight="1">
      <c r="C4800" s="381"/>
      <c r="D4800" s="381"/>
    </row>
    <row r="4801" spans="3:4" s="380" customFormat="1" ht="13.5" customHeight="1">
      <c r="C4801" s="381"/>
      <c r="D4801" s="381"/>
    </row>
    <row r="4802" spans="3:4" s="380" customFormat="1" ht="13.5" customHeight="1">
      <c r="C4802" s="381"/>
      <c r="D4802" s="381"/>
    </row>
    <row r="4803" spans="3:4" s="380" customFormat="1" ht="13.5" customHeight="1">
      <c r="C4803" s="381"/>
      <c r="D4803" s="381"/>
    </row>
    <row r="4804" spans="3:4" s="380" customFormat="1" ht="13.5" customHeight="1">
      <c r="C4804" s="381"/>
      <c r="D4804" s="381"/>
    </row>
    <row r="4805" spans="3:4" s="380" customFormat="1" ht="13.5" customHeight="1">
      <c r="C4805" s="381"/>
      <c r="D4805" s="381"/>
    </row>
    <row r="4806" spans="3:4" s="380" customFormat="1" ht="13.5" customHeight="1">
      <c r="C4806" s="381"/>
      <c r="D4806" s="381"/>
    </row>
    <row r="4807" spans="3:4" s="380" customFormat="1" ht="13.5" customHeight="1">
      <c r="C4807" s="381"/>
      <c r="D4807" s="381"/>
    </row>
    <row r="4808" spans="3:4" s="380" customFormat="1" ht="13.5" customHeight="1">
      <c r="C4808" s="381"/>
      <c r="D4808" s="381"/>
    </row>
    <row r="4809" spans="3:4" s="380" customFormat="1" ht="13.5" customHeight="1">
      <c r="C4809" s="381"/>
      <c r="D4809" s="381"/>
    </row>
    <row r="4810" spans="3:4" s="380" customFormat="1" ht="13.5" customHeight="1">
      <c r="C4810" s="381"/>
      <c r="D4810" s="381"/>
    </row>
    <row r="4811" spans="3:4" s="380" customFormat="1" ht="13.5" customHeight="1">
      <c r="C4811" s="381"/>
      <c r="D4811" s="381"/>
    </row>
    <row r="4812" spans="3:4" s="380" customFormat="1" ht="13.5" customHeight="1">
      <c r="C4812" s="381"/>
      <c r="D4812" s="381"/>
    </row>
    <row r="4813" spans="3:4" s="380" customFormat="1" ht="13.5" customHeight="1">
      <c r="C4813" s="381"/>
      <c r="D4813" s="381"/>
    </row>
    <row r="4814" spans="3:4" s="380" customFormat="1" ht="13.5" customHeight="1">
      <c r="C4814" s="381"/>
      <c r="D4814" s="381"/>
    </row>
    <row r="4815" spans="3:4" s="380" customFormat="1" ht="13.5" customHeight="1">
      <c r="C4815" s="381"/>
      <c r="D4815" s="381"/>
    </row>
    <row r="4816" spans="3:4" s="380" customFormat="1" ht="13.5" customHeight="1">
      <c r="C4816" s="381"/>
      <c r="D4816" s="381"/>
    </row>
    <row r="4817" spans="3:4" s="380" customFormat="1" ht="13.5" customHeight="1">
      <c r="C4817" s="381"/>
      <c r="D4817" s="381"/>
    </row>
    <row r="4818" spans="3:4" s="380" customFormat="1" ht="13.5" customHeight="1">
      <c r="C4818" s="381"/>
      <c r="D4818" s="381"/>
    </row>
    <row r="4819" spans="3:4" s="380" customFormat="1" ht="13.5" customHeight="1">
      <c r="C4819" s="381"/>
      <c r="D4819" s="381"/>
    </row>
    <row r="4820" spans="3:4" s="380" customFormat="1" ht="13.5" customHeight="1">
      <c r="C4820" s="381"/>
      <c r="D4820" s="381"/>
    </row>
    <row r="4821" spans="3:4" s="380" customFormat="1" ht="13.5" customHeight="1">
      <c r="C4821" s="381"/>
      <c r="D4821" s="381"/>
    </row>
    <row r="4822" spans="3:4" s="380" customFormat="1" ht="13.5" customHeight="1">
      <c r="C4822" s="381"/>
      <c r="D4822" s="381"/>
    </row>
    <row r="4823" spans="3:4" s="380" customFormat="1" ht="13.5" customHeight="1">
      <c r="C4823" s="381"/>
      <c r="D4823" s="381"/>
    </row>
    <row r="4824" spans="3:4" s="380" customFormat="1" ht="13.5" customHeight="1">
      <c r="C4824" s="381"/>
      <c r="D4824" s="381"/>
    </row>
    <row r="4825" spans="3:4" s="380" customFormat="1" ht="13.5" customHeight="1">
      <c r="C4825" s="381"/>
      <c r="D4825" s="381"/>
    </row>
    <row r="4826" spans="3:4" s="380" customFormat="1" ht="13.5" customHeight="1">
      <c r="C4826" s="381"/>
      <c r="D4826" s="381"/>
    </row>
    <row r="4827" spans="3:4" s="380" customFormat="1" ht="13.5" customHeight="1">
      <c r="C4827" s="381"/>
      <c r="D4827" s="381"/>
    </row>
    <row r="4828" spans="3:4" s="380" customFormat="1" ht="13.5" customHeight="1">
      <c r="C4828" s="381"/>
      <c r="D4828" s="381"/>
    </row>
    <row r="4829" spans="3:4" s="380" customFormat="1" ht="13.5" customHeight="1">
      <c r="C4829" s="381"/>
      <c r="D4829" s="381"/>
    </row>
    <row r="4830" spans="3:4" s="380" customFormat="1" ht="13.5" customHeight="1">
      <c r="C4830" s="381"/>
      <c r="D4830" s="381"/>
    </row>
    <row r="4831" spans="3:4" s="380" customFormat="1" ht="13.5" customHeight="1">
      <c r="C4831" s="381"/>
      <c r="D4831" s="381"/>
    </row>
    <row r="4832" spans="3:4" s="380" customFormat="1" ht="13.5" customHeight="1">
      <c r="C4832" s="381"/>
      <c r="D4832" s="381"/>
    </row>
    <row r="4833" spans="3:4" s="380" customFormat="1" ht="13.5" customHeight="1">
      <c r="C4833" s="381"/>
      <c r="D4833" s="381"/>
    </row>
    <row r="4834" spans="3:4" s="380" customFormat="1" ht="13.5" customHeight="1">
      <c r="C4834" s="381"/>
      <c r="D4834" s="381"/>
    </row>
    <row r="4835" spans="3:4" s="380" customFormat="1" ht="13.5" customHeight="1">
      <c r="C4835" s="381"/>
      <c r="D4835" s="381"/>
    </row>
    <row r="4836" spans="3:4" s="380" customFormat="1" ht="13.5" customHeight="1">
      <c r="C4836" s="381"/>
      <c r="D4836" s="381"/>
    </row>
    <row r="4837" spans="3:4" s="380" customFormat="1" ht="13.5" customHeight="1">
      <c r="C4837" s="381"/>
      <c r="D4837" s="381"/>
    </row>
    <row r="4838" spans="3:4" s="380" customFormat="1" ht="13.5" customHeight="1">
      <c r="C4838" s="381"/>
      <c r="D4838" s="381"/>
    </row>
    <row r="4839" spans="3:4" s="380" customFormat="1" ht="13.5" customHeight="1">
      <c r="C4839" s="381"/>
      <c r="D4839" s="381"/>
    </row>
    <row r="4840" spans="3:4" s="380" customFormat="1" ht="13.5" customHeight="1">
      <c r="C4840" s="381"/>
      <c r="D4840" s="381"/>
    </row>
    <row r="4841" spans="3:4" s="380" customFormat="1" ht="13.5" customHeight="1">
      <c r="C4841" s="381"/>
      <c r="D4841" s="381"/>
    </row>
    <row r="4842" spans="3:4" s="380" customFormat="1" ht="13.5" customHeight="1">
      <c r="C4842" s="381"/>
      <c r="D4842" s="381"/>
    </row>
    <row r="4843" spans="3:4" s="380" customFormat="1" ht="13.5" customHeight="1">
      <c r="C4843" s="381"/>
      <c r="D4843" s="381"/>
    </row>
    <row r="4844" spans="3:4" s="380" customFormat="1" ht="13.5" customHeight="1">
      <c r="C4844" s="381"/>
      <c r="D4844" s="381"/>
    </row>
    <row r="4845" spans="3:4" s="380" customFormat="1" ht="13.5" customHeight="1">
      <c r="C4845" s="381"/>
      <c r="D4845" s="381"/>
    </row>
    <row r="4846" spans="3:4" s="380" customFormat="1" ht="13.5" customHeight="1">
      <c r="C4846" s="381"/>
      <c r="D4846" s="381"/>
    </row>
    <row r="4847" spans="3:4" s="380" customFormat="1" ht="13.5" customHeight="1">
      <c r="C4847" s="381"/>
      <c r="D4847" s="381"/>
    </row>
    <row r="4848" spans="3:4" s="380" customFormat="1" ht="13.5" customHeight="1">
      <c r="C4848" s="381"/>
      <c r="D4848" s="381"/>
    </row>
    <row r="4849" spans="3:4" s="380" customFormat="1" ht="13.5" customHeight="1">
      <c r="C4849" s="381"/>
      <c r="D4849" s="381"/>
    </row>
    <row r="4850" spans="3:4" s="380" customFormat="1" ht="13.5" customHeight="1">
      <c r="C4850" s="381"/>
      <c r="D4850" s="381"/>
    </row>
    <row r="4851" spans="3:4" s="380" customFormat="1" ht="13.5" customHeight="1">
      <c r="C4851" s="381"/>
      <c r="D4851" s="381"/>
    </row>
    <row r="4852" spans="3:4" s="380" customFormat="1" ht="13.5" customHeight="1">
      <c r="C4852" s="381"/>
      <c r="D4852" s="381"/>
    </row>
    <row r="4853" spans="3:4" s="380" customFormat="1" ht="13.5" customHeight="1">
      <c r="C4853" s="381"/>
      <c r="D4853" s="381"/>
    </row>
    <row r="4854" spans="3:4" s="380" customFormat="1" ht="13.5" customHeight="1">
      <c r="C4854" s="381"/>
      <c r="D4854" s="381"/>
    </row>
    <row r="4855" spans="3:4" s="380" customFormat="1" ht="13.5" customHeight="1">
      <c r="C4855" s="381"/>
      <c r="D4855" s="381"/>
    </row>
    <row r="4856" spans="3:4" s="380" customFormat="1" ht="13.5" customHeight="1">
      <c r="C4856" s="381"/>
      <c r="D4856" s="381"/>
    </row>
    <row r="4857" spans="3:4" s="380" customFormat="1" ht="13.5" customHeight="1">
      <c r="C4857" s="381"/>
      <c r="D4857" s="381"/>
    </row>
    <row r="4858" spans="3:4" s="380" customFormat="1" ht="13.5" customHeight="1">
      <c r="C4858" s="381"/>
      <c r="D4858" s="381"/>
    </row>
    <row r="4859" spans="3:4" s="380" customFormat="1" ht="13.5" customHeight="1">
      <c r="C4859" s="381"/>
      <c r="D4859" s="381"/>
    </row>
    <row r="4860" spans="3:4" s="380" customFormat="1" ht="13.5" customHeight="1">
      <c r="C4860" s="381"/>
      <c r="D4860" s="381"/>
    </row>
    <row r="4861" spans="3:4" s="380" customFormat="1" ht="13.5" customHeight="1">
      <c r="C4861" s="381"/>
      <c r="D4861" s="381"/>
    </row>
    <row r="4862" spans="3:4" s="380" customFormat="1" ht="13.5" customHeight="1">
      <c r="C4862" s="381"/>
      <c r="D4862" s="381"/>
    </row>
    <row r="4863" spans="3:4" s="380" customFormat="1" ht="13.5" customHeight="1">
      <c r="C4863" s="381"/>
      <c r="D4863" s="381"/>
    </row>
    <row r="4864" spans="3:4" s="380" customFormat="1" ht="13.5" customHeight="1">
      <c r="C4864" s="381"/>
      <c r="D4864" s="381"/>
    </row>
    <row r="4865" spans="3:4" s="380" customFormat="1" ht="13.5" customHeight="1">
      <c r="C4865" s="381"/>
      <c r="D4865" s="381"/>
    </row>
    <row r="4866" spans="3:4" s="380" customFormat="1" ht="13.5" customHeight="1">
      <c r="C4866" s="381"/>
      <c r="D4866" s="381"/>
    </row>
    <row r="4867" spans="3:4" s="380" customFormat="1" ht="13.5" customHeight="1">
      <c r="C4867" s="381"/>
      <c r="D4867" s="381"/>
    </row>
    <row r="4868" spans="3:4" s="380" customFormat="1" ht="13.5" customHeight="1">
      <c r="C4868" s="381"/>
      <c r="D4868" s="381"/>
    </row>
    <row r="4869" spans="3:4" s="380" customFormat="1" ht="13.5" customHeight="1">
      <c r="C4869" s="381"/>
      <c r="D4869" s="381"/>
    </row>
    <row r="4870" spans="3:4" s="380" customFormat="1" ht="13.5" customHeight="1">
      <c r="C4870" s="381"/>
      <c r="D4870" s="381"/>
    </row>
    <row r="4871" spans="3:4" s="380" customFormat="1" ht="13.5" customHeight="1">
      <c r="C4871" s="381"/>
      <c r="D4871" s="381"/>
    </row>
    <row r="4872" spans="3:4" s="380" customFormat="1" ht="13.5" customHeight="1">
      <c r="C4872" s="381"/>
      <c r="D4872" s="381"/>
    </row>
    <row r="4873" spans="3:4" s="380" customFormat="1" ht="13.5" customHeight="1">
      <c r="C4873" s="381"/>
      <c r="D4873" s="381"/>
    </row>
    <row r="4874" spans="3:4" s="380" customFormat="1" ht="13.5" customHeight="1">
      <c r="C4874" s="381"/>
      <c r="D4874" s="381"/>
    </row>
    <row r="4875" spans="3:4" s="380" customFormat="1" ht="13.5" customHeight="1">
      <c r="C4875" s="381"/>
      <c r="D4875" s="381"/>
    </row>
    <row r="4876" spans="3:4" s="380" customFormat="1" ht="13.5" customHeight="1">
      <c r="C4876" s="381"/>
      <c r="D4876" s="381"/>
    </row>
    <row r="4877" spans="3:4" s="380" customFormat="1" ht="13.5" customHeight="1">
      <c r="C4877" s="381"/>
      <c r="D4877" s="381"/>
    </row>
    <row r="4878" spans="3:4" s="380" customFormat="1" ht="13.5" customHeight="1">
      <c r="C4878" s="381"/>
      <c r="D4878" s="381"/>
    </row>
    <row r="4879" spans="3:4" s="380" customFormat="1" ht="13.5" customHeight="1">
      <c r="C4879" s="381"/>
      <c r="D4879" s="381"/>
    </row>
    <row r="4880" spans="3:4" s="380" customFormat="1" ht="13.5" customHeight="1">
      <c r="C4880" s="381"/>
      <c r="D4880" s="381"/>
    </row>
    <row r="4881" spans="3:4" s="380" customFormat="1" ht="13.5" customHeight="1">
      <c r="C4881" s="381"/>
      <c r="D4881" s="381"/>
    </row>
    <row r="4882" spans="3:4" s="380" customFormat="1" ht="13.5" customHeight="1">
      <c r="C4882" s="381"/>
      <c r="D4882" s="381"/>
    </row>
    <row r="4883" spans="3:4" s="380" customFormat="1" ht="13.5" customHeight="1">
      <c r="C4883" s="381"/>
      <c r="D4883" s="381"/>
    </row>
    <row r="4884" spans="3:4" s="380" customFormat="1" ht="13.5" customHeight="1">
      <c r="C4884" s="381"/>
      <c r="D4884" s="381"/>
    </row>
    <row r="4885" spans="3:4" s="380" customFormat="1" ht="13.5" customHeight="1">
      <c r="C4885" s="381"/>
      <c r="D4885" s="381"/>
    </row>
    <row r="4886" spans="3:4" s="380" customFormat="1" ht="13.5" customHeight="1">
      <c r="C4886" s="381"/>
      <c r="D4886" s="381"/>
    </row>
    <row r="4887" spans="3:4" s="380" customFormat="1" ht="13.5" customHeight="1">
      <c r="C4887" s="381"/>
      <c r="D4887" s="381"/>
    </row>
    <row r="4888" spans="3:4" s="380" customFormat="1" ht="13.5" customHeight="1">
      <c r="C4888" s="381"/>
      <c r="D4888" s="381"/>
    </row>
    <row r="4889" spans="3:4" s="380" customFormat="1" ht="13.5" customHeight="1">
      <c r="C4889" s="381"/>
      <c r="D4889" s="381"/>
    </row>
    <row r="4890" spans="3:4" s="380" customFormat="1" ht="13.5" customHeight="1">
      <c r="C4890" s="381"/>
      <c r="D4890" s="381"/>
    </row>
    <row r="4891" spans="3:4" s="380" customFormat="1" ht="13.5" customHeight="1">
      <c r="C4891" s="381"/>
      <c r="D4891" s="381"/>
    </row>
    <row r="4892" spans="3:4" s="380" customFormat="1" ht="13.5" customHeight="1">
      <c r="C4892" s="381"/>
      <c r="D4892" s="381"/>
    </row>
    <row r="4893" spans="3:4" s="380" customFormat="1" ht="13.5" customHeight="1">
      <c r="C4893" s="381"/>
      <c r="D4893" s="381"/>
    </row>
    <row r="4894" spans="3:4" s="380" customFormat="1" ht="13.5" customHeight="1">
      <c r="C4894" s="381"/>
      <c r="D4894" s="381"/>
    </row>
    <row r="4895" spans="3:4" s="380" customFormat="1" ht="13.5" customHeight="1">
      <c r="C4895" s="381"/>
      <c r="D4895" s="381"/>
    </row>
    <row r="4896" spans="3:4" s="380" customFormat="1" ht="13.5" customHeight="1">
      <c r="C4896" s="381"/>
      <c r="D4896" s="381"/>
    </row>
    <row r="4897" spans="3:4" s="380" customFormat="1" ht="13.5" customHeight="1">
      <c r="C4897" s="381"/>
      <c r="D4897" s="381"/>
    </row>
    <row r="4898" spans="3:4" s="380" customFormat="1" ht="13.5" customHeight="1">
      <c r="C4898" s="381"/>
      <c r="D4898" s="381"/>
    </row>
    <row r="4899" spans="3:4" s="380" customFormat="1" ht="13.5" customHeight="1">
      <c r="C4899" s="381"/>
      <c r="D4899" s="381"/>
    </row>
    <row r="4900" spans="3:4" s="380" customFormat="1" ht="13.5" customHeight="1">
      <c r="C4900" s="381"/>
      <c r="D4900" s="381"/>
    </row>
    <row r="4901" spans="3:4" s="380" customFormat="1" ht="13.5" customHeight="1">
      <c r="C4901" s="381"/>
      <c r="D4901" s="381"/>
    </row>
    <row r="4902" spans="3:4" s="380" customFormat="1" ht="13.5" customHeight="1">
      <c r="C4902" s="381"/>
      <c r="D4902" s="381"/>
    </row>
    <row r="4903" spans="3:4" s="380" customFormat="1" ht="13.5" customHeight="1">
      <c r="C4903" s="381"/>
      <c r="D4903" s="381"/>
    </row>
    <row r="4904" spans="3:4" s="380" customFormat="1" ht="13.5" customHeight="1">
      <c r="C4904" s="381"/>
      <c r="D4904" s="381"/>
    </row>
    <row r="4905" spans="3:4" s="380" customFormat="1" ht="13.5" customHeight="1">
      <c r="C4905" s="381"/>
      <c r="D4905" s="381"/>
    </row>
    <row r="4906" spans="3:4" s="380" customFormat="1" ht="13.5" customHeight="1">
      <c r="C4906" s="381"/>
      <c r="D4906" s="381"/>
    </row>
    <row r="4907" spans="3:4" s="380" customFormat="1" ht="13.5" customHeight="1">
      <c r="C4907" s="381"/>
      <c r="D4907" s="381"/>
    </row>
    <row r="4908" spans="3:4" s="380" customFormat="1" ht="13.5" customHeight="1">
      <c r="C4908" s="381"/>
      <c r="D4908" s="381"/>
    </row>
    <row r="4909" spans="3:4" s="380" customFormat="1" ht="13.5" customHeight="1">
      <c r="C4909" s="381"/>
      <c r="D4909" s="381"/>
    </row>
    <row r="4910" spans="3:4" s="380" customFormat="1" ht="13.5" customHeight="1">
      <c r="C4910" s="381"/>
      <c r="D4910" s="381"/>
    </row>
    <row r="4911" spans="3:4" s="380" customFormat="1" ht="13.5" customHeight="1">
      <c r="C4911" s="381"/>
      <c r="D4911" s="381"/>
    </row>
    <row r="4912" spans="3:4" s="380" customFormat="1" ht="13.5" customHeight="1">
      <c r="C4912" s="381"/>
      <c r="D4912" s="381"/>
    </row>
    <row r="4913" spans="3:4" s="380" customFormat="1" ht="13.5" customHeight="1">
      <c r="C4913" s="381"/>
      <c r="D4913" s="381"/>
    </row>
    <row r="4914" spans="3:4" s="380" customFormat="1" ht="13.5" customHeight="1">
      <c r="C4914" s="381"/>
      <c r="D4914" s="381"/>
    </row>
    <row r="4915" spans="3:4" s="380" customFormat="1" ht="13.5" customHeight="1">
      <c r="C4915" s="381"/>
      <c r="D4915" s="381"/>
    </row>
    <row r="4916" spans="3:4" s="380" customFormat="1" ht="13.5" customHeight="1">
      <c r="C4916" s="381"/>
      <c r="D4916" s="381"/>
    </row>
  </sheetData>
  <sheetProtection/>
  <mergeCells count="2">
    <mergeCell ref="C51:D51"/>
    <mergeCell ref="A2:D2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DECLARACION DE RENTA Y COMPLEMENTARIOS DE PERSONAS NATURALES NO OBLIGADOS A LLEVAR CONTABILIDAD 2007</dc:title>
  <dc:subject>ANEXOS DECLARACION</dc:subject>
  <dc:creator> GUSTAVO ADOLFO ESGUERRA CHARRY</dc:creator>
  <cp:keywords>DECLARACION</cp:keywords>
  <dc:description>La presente es una herramienta para la elaboración de la declaración de renta.</dc:description>
  <cp:lastModifiedBy>user</cp:lastModifiedBy>
  <cp:lastPrinted>2008-05-29T05:07:52Z</cp:lastPrinted>
  <dcterms:created xsi:type="dcterms:W3CDTF">2005-04-08T17:34:04Z</dcterms:created>
  <dcterms:modified xsi:type="dcterms:W3CDTF">2008-05-29T20:40:31Z</dcterms:modified>
  <cp:category>TRIBUTARIO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