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parametos basicos " sheetId="1" r:id="rId1"/>
  </sheets>
  <definedNames>
    <definedName name="_xlnm.Print_Titles" localSheetId="0">'parametos basicos '!$4:$6</definedName>
  </definedNames>
  <calcPr fullCalcOnLoad="1"/>
</workbook>
</file>

<file path=xl/sharedStrings.xml><?xml version="1.0" encoding="utf-8"?>
<sst xmlns="http://schemas.openxmlformats.org/spreadsheetml/2006/main" count="489" uniqueCount="357">
  <si>
    <t xml:space="preserve">RESUMEN DE PARAMETROS CLAVES EN LA ELABORACION DE </t>
  </si>
  <si>
    <t>DECLARACIONES TRIBUTARIAS Y OTRAS OBLIGACIONES FORMALES</t>
  </si>
  <si>
    <t>1. MONTOS DE INGRESOS BRUTOS Y/O PATRIMONIO BRUTO QUE OBLIGAN A DECLARAR RENTA</t>
  </si>
  <si>
    <t xml:space="preserve"> Año Grava.</t>
  </si>
  <si>
    <t>Si ingre.Brutos mayores a</t>
  </si>
  <si>
    <t>O si Patri Bruto mayor a</t>
  </si>
  <si>
    <t>(bajó por art 75 ley 788/02)</t>
  </si>
  <si>
    <t>(bajó por art 20 ley 863/03)</t>
  </si>
  <si>
    <t>2. MONTOS DE INGRESOS BRUTOS Y/O PATRIMONIO BRUTO QUE OBLIGA A TENER FIRMA DE</t>
  </si>
  <si>
    <t>Obligacion</t>
  </si>
  <si>
    <t>de Tenerlo</t>
  </si>
  <si>
    <t>Durante 2000</t>
  </si>
  <si>
    <t>Durante 2001</t>
  </si>
  <si>
    <t>Durante 2002</t>
  </si>
  <si>
    <t>Durante 2003</t>
  </si>
  <si>
    <t>Durante 2004</t>
  </si>
  <si>
    <t>Durante 2005</t>
  </si>
  <si>
    <t>O si Ingresos brutos totales</t>
  </si>
  <si>
    <t>fuesen mayores a : (5.000</t>
  </si>
  <si>
    <t>salarios minimos)</t>
  </si>
  <si>
    <t>fuesen mayores a : (3.000</t>
  </si>
  <si>
    <t>3. MONTOS DE INGRESOS BRUTOS Y/O ACTIVOS BRUTOS QUE OBLIGA A TENER FIRMA DE</t>
  </si>
  <si>
    <t>Paag Anual</t>
  </si>
  <si>
    <t xml:space="preserve">    por inflacion fiscales los contribuyentes, obligados a llevar contabilidad, y que sean del Regimen</t>
  </si>
  <si>
    <t>Reajuste anual</t>
  </si>
  <si>
    <t>(ver art.3 dec3804 dic/03)</t>
  </si>
  <si>
    <t xml:space="preserve">    Ademas, si son Personas naturales, el rendimiento financiero debe haber sido obtenido de parte de entidades </t>
  </si>
  <si>
    <t xml:space="preserve">    vigiladas por Superbancaria o Supersolidaria, o de los Titulos de deuda Publica o de Bonos emitidos por </t>
  </si>
  <si>
    <t xml:space="preserve">    sociedades anonimas autorizados por la Comision Nacional de Valores. Si los obtuvo de particulares, son</t>
  </si>
  <si>
    <t xml:space="preserve">    100% gravables)</t>
  </si>
  <si>
    <t xml:space="preserve">     Deben haber sido pagados y/o cauados a Entidades vigiladas por Superbancaria; Si se pagaron a otras </t>
  </si>
  <si>
    <t xml:space="preserve">     entidades o particulares serían 100% deducibles)</t>
  </si>
  <si>
    <t>UPAC deducibles</t>
  </si>
  <si>
    <t>(Del 2000 en adelante</t>
  </si>
  <si>
    <t xml:space="preserve">  son UVR)</t>
  </si>
  <si>
    <t>hasta 771 UPAC</t>
  </si>
  <si>
    <t>hasta 1.000 UPAC</t>
  </si>
  <si>
    <t>hasta 1.000 (UVR)</t>
  </si>
  <si>
    <t>Nota: Anualmente se pueden deducir hasta 1000 UVR</t>
  </si>
  <si>
    <t xml:space="preserve">        Pero en total, a lo largo de la vida del credito, no</t>
  </si>
  <si>
    <t xml:space="preserve">        se pueden tomar mas de 4.553. UVRs como</t>
  </si>
  <si>
    <t xml:space="preserve">        deducibles.</t>
  </si>
  <si>
    <t>(dec 3261 dic 30/2002)</t>
  </si>
  <si>
    <t>(dec 3808 dic 30/2003)</t>
  </si>
  <si>
    <t>(dec 4348 dic 30/2004)</t>
  </si>
  <si>
    <t>10. TASA ANUAL DE INTERES PRESUNTIVO POR PRESTAMOS EN DINERO A SOCIOS O ACCIONISTAS</t>
  </si>
  <si>
    <t>Si su costo</t>
  </si>
  <si>
    <t>de aquision es</t>
  </si>
  <si>
    <t>maximo</t>
  </si>
  <si>
    <t xml:space="preserve">5. MONTOS DEL COSTO FISCAL PARA ACTIVOS NO MONETARIOS LOS CUALES SE PUEDE OPTAR DE NO AJUSTAR </t>
  </si>
  <si>
    <t xml:space="preserve">    POR INFLACION FISCALMENTE (Sin ni siquiera notificar a la DIAN pero sí conservando certificación de un perito</t>
  </si>
  <si>
    <t>No se ajusta por</t>
  </si>
  <si>
    <t>inflación durante</t>
  </si>
  <si>
    <t>el año gravable</t>
  </si>
  <si>
    <t>Si el costo fiscal</t>
  </si>
  <si>
    <t>del activo en dic 31</t>
  </si>
  <si>
    <t>era igual o inferior a:</t>
  </si>
  <si>
    <t xml:space="preserve">Nota : Según el inciso segundo del art.353 del ET "cuando un activo no </t>
  </si>
  <si>
    <t>haya sido objeto de ajuste por inflación en el ejercicio, su valor patrimonial</t>
  </si>
  <si>
    <t>aplicó para los inventarios entre el año gravable /99 y /2002)</t>
  </si>
  <si>
    <t>6. REAJUSTE FISCAL ANUAL (PARA ACTIVOS FIJOS) QUE PUEDEN APLICAR LAS PERSONAS NAUTURALES</t>
  </si>
  <si>
    <t xml:space="preserve">11. VALOR DE ACTIVOS QUE AL COMPRARSE DURANTE EL AÑO SON DEPRECIABLES AL 100% EN EL MISMO AÑO </t>
  </si>
  <si>
    <t>Valor sancion</t>
  </si>
  <si>
    <t>Durante el</t>
  </si>
  <si>
    <t>año</t>
  </si>
  <si>
    <t>En el calculo</t>
  </si>
  <si>
    <t xml:space="preserve">de la Renta </t>
  </si>
  <si>
    <t>Presuntiva</t>
  </si>
  <si>
    <t>para el año</t>
  </si>
  <si>
    <t>gravable</t>
  </si>
  <si>
    <t xml:space="preserve">De activos destinados al </t>
  </si>
  <si>
    <t xml:space="preserve">sector agropecuario, </t>
  </si>
  <si>
    <t>los primeros</t>
  </si>
  <si>
    <t>Del valor de la casa</t>
  </si>
  <si>
    <t>II. RETENCIONES EN LA FUENTE</t>
  </si>
  <si>
    <t>MONTOS DE INGRESOS BRUTOS Y/O PATRIMONIO BRUTO QUE OBLIGAN A UNA PERSONA NATURAL</t>
  </si>
  <si>
    <t xml:space="preserve">13. MONTOS DE ACTIVOS DESTINADOS A SECTOR AGROPECUARIO Y DE "CASA DE HABITACION" QUE SE </t>
  </si>
  <si>
    <t>Si ingresos brutos fiscales</t>
  </si>
  <si>
    <t>o patrimonio Bruto a dic 31 del</t>
  </si>
  <si>
    <t>Son agentes</t>
  </si>
  <si>
    <t>retenedores</t>
  </si>
  <si>
    <t>Durante 1995</t>
  </si>
  <si>
    <t>Durante 1996</t>
  </si>
  <si>
    <t>Durante 1997</t>
  </si>
  <si>
    <t>Durante 1998</t>
  </si>
  <si>
    <t>Durante 1999</t>
  </si>
  <si>
    <t>(bajó por art.26 ley 788/02)</t>
  </si>
  <si>
    <t>MONTOS DE INGRESOS BRUTOS COMERCIALES Y/O PATRIMONIO BRUTO QUE PERMITEN A UNA PERSONA</t>
  </si>
  <si>
    <t>NATURAL RESPONSABLE DE IVA PERTENECER AL REGIMEN SIMPLIFICADO DE DICHO IMPUESTO</t>
  </si>
  <si>
    <t xml:space="preserve">Puede </t>
  </si>
  <si>
    <t>pertenecer al</t>
  </si>
  <si>
    <t>Regimen Simpli.</t>
  </si>
  <si>
    <t>Si ingresos comerciales</t>
  </si>
  <si>
    <t>maximo de</t>
  </si>
  <si>
    <t>Y si patrimonio Bruto</t>
  </si>
  <si>
    <t>No aplica (art.34 ley 633 dic 2000)</t>
  </si>
  <si>
    <t>No aplica (art.42 ley 788 dic 2002)</t>
  </si>
  <si>
    <t>Como comerciante</t>
  </si>
  <si>
    <t>Como pres.servicios</t>
  </si>
  <si>
    <t>(si es agricultor,100.000.000</t>
  </si>
  <si>
    <t>IV. IMPUESTO DE TIMBRE</t>
  </si>
  <si>
    <t>(art.499 ET)</t>
  </si>
  <si>
    <t>Si ingre.Brutos al cierre del año</t>
  </si>
  <si>
    <t>mayores a</t>
  </si>
  <si>
    <t>O si Patri Bruto al cierre del año</t>
  </si>
  <si>
    <t>mayor a</t>
  </si>
  <si>
    <t>Las declaraciones</t>
  </si>
  <si>
    <t>que se presenten</t>
  </si>
  <si>
    <t>Llevarán firma de Contador</t>
  </si>
  <si>
    <t xml:space="preserve">U OTRA ENTIDAD,OBLIGADOS A LLEVAR CONTABILIDAD PERO NO OBLIGADA A FIRMA DE REVISOR </t>
  </si>
  <si>
    <t>(art.606 ET)</t>
  </si>
  <si>
    <t>(art.519 ET)</t>
  </si>
  <si>
    <t>(bajó por art.27 ley 788/02)</t>
  </si>
  <si>
    <t>MONTOS (de documentos en los cuales se originen obligaciones) LOS CUALES DAN BASE PARA</t>
  </si>
  <si>
    <t>Documentos</t>
  </si>
  <si>
    <t>que se firmen</t>
  </si>
  <si>
    <t>Tarifa</t>
  </si>
  <si>
    <t>Generan Impuesto de Timbre</t>
  </si>
  <si>
    <t>si su valor es mayor  a</t>
  </si>
  <si>
    <t xml:space="preserve"> de Ene-jul 31/97</t>
  </si>
  <si>
    <t>(sube por ley488/98)</t>
  </si>
  <si>
    <t xml:space="preserve"> de Ago-dic 31/97 (ley 383 jul/97)</t>
  </si>
  <si>
    <t>Nota: Según el paragrafo del art.226 de la ley 223/95, si un documento está sujeto a impuesto de REGISTRO</t>
  </si>
  <si>
    <t xml:space="preserve">        en ese caso no se causará impuesto de TIMBRE</t>
  </si>
  <si>
    <t>Las operaciones</t>
  </si>
  <si>
    <t>del año</t>
  </si>
  <si>
    <t>Son reportadas</t>
  </si>
  <si>
    <t>por</t>
  </si>
  <si>
    <t>Si el patrimonio bruto a</t>
  </si>
  <si>
    <t>fuese mayor a</t>
  </si>
  <si>
    <t>O si los ingresos brutos</t>
  </si>
  <si>
    <t xml:space="preserve">fuesen mayores a </t>
  </si>
  <si>
    <t>P. Juridicas</t>
  </si>
  <si>
    <t>TASA DE INTERES POR MORA TRIBUTARIA</t>
  </si>
  <si>
    <t>(art.602 ET)</t>
  </si>
  <si>
    <t>Periodo</t>
  </si>
  <si>
    <t xml:space="preserve">Tasa </t>
  </si>
  <si>
    <t>Mensual</t>
  </si>
  <si>
    <t>Mar 1/97 a Feb 28/98</t>
  </si>
  <si>
    <t>Mar 1/98 a Dic 31/98</t>
  </si>
  <si>
    <t>Ene 1/99 a Mar 31/99</t>
  </si>
  <si>
    <t>Abr  1/99 a Jun 30/99</t>
  </si>
  <si>
    <t>Jul   1/99 a Sep 30/99</t>
  </si>
  <si>
    <t>Oct  1/99 a Dic 31/99</t>
  </si>
  <si>
    <t>Ene 1/2000 a Mar 31/2000</t>
  </si>
  <si>
    <t>Abr 1/2000 a Jun 30/2000</t>
  </si>
  <si>
    <t>Jul 1/2000 a Sep 30/2000</t>
  </si>
  <si>
    <t>Oct 1/2000 a Dic 31/2000</t>
  </si>
  <si>
    <t>Abr  1/2001 a Jun 30/2001</t>
  </si>
  <si>
    <t>Jul  1/2001 a Oct 31/2001</t>
  </si>
  <si>
    <t>Nov  1/2001 a Feb 28/2002</t>
  </si>
  <si>
    <t>Mar 1/2002 a Jun 30/2002</t>
  </si>
  <si>
    <t>Jul 1/2002 a Oct 31/2002</t>
  </si>
  <si>
    <t>Nov 1/2002 a Feb 28/2003</t>
  </si>
  <si>
    <t>Mar 1/2003 a Jun 28/2003</t>
  </si>
  <si>
    <t>Jul 1/2003 a Oct 31/2003</t>
  </si>
  <si>
    <t>Nov 1/2003 a Feb 28/2004</t>
  </si>
  <si>
    <t>Mar 1/2004 a Jun 30/2004</t>
  </si>
  <si>
    <t>Mar 1/2005 a Jun 30/2005</t>
  </si>
  <si>
    <t>Jul 1/2005 a Oct 31/2005</t>
  </si>
  <si>
    <t>Nov 1/2004 a Feb 28/2005</t>
  </si>
  <si>
    <t>Jul 1/2004 a Jul 18/2004</t>
  </si>
  <si>
    <t>Jul 19/2004 a Oct 31/2004</t>
  </si>
  <si>
    <t>Nov 1/2005 a Feb 28/2006</t>
  </si>
  <si>
    <t>Ene 1/2001 a Mar 31/2001   (a)</t>
  </si>
  <si>
    <t>(a) Según el art.100 ley 633 dic /2000, para las deudas vencidas que se cancelaron en el primer trimestre</t>
  </si>
  <si>
    <t xml:space="preserve">     del 2001 se usó :</t>
  </si>
  <si>
    <t xml:space="preserve">    7% anual (6.7058% mensual) para deudas del año /97 y anteriores</t>
  </si>
  <si>
    <t xml:space="preserve">    9% anual (8.6488% mensual) para deudas del año /98 y /99</t>
  </si>
  <si>
    <t xml:space="preserve">   10% anual (9.5690% mensual) para deudas del año /2000</t>
  </si>
  <si>
    <t>SOCIEDADES OBLIGADAS A PASAR DE LA MERA "INSPECCION" A LA "VIGILANCIA" POR PARTE</t>
  </si>
  <si>
    <t>Cifra</t>
  </si>
  <si>
    <t>Concepto</t>
  </si>
  <si>
    <t>Activos o Ingresos Brutos</t>
  </si>
  <si>
    <t xml:space="preserve">socios o accionistas es otra sociedad vigilada por la </t>
  </si>
  <si>
    <t>participacion</t>
  </si>
  <si>
    <t>20.000 salrios Minimos Mensuales (*)</t>
  </si>
  <si>
    <t>(*) Nota : Esos salarios minimos se calculan con el salario minimo de Enero 1 del año siguiente</t>
  </si>
  <si>
    <t xml:space="preserve">              o con el minimo vigente del año en curso si es un Estado Financiero Intermedio</t>
  </si>
  <si>
    <t xml:space="preserve">9. MONTO MAXIMO DEDUCIBLE POR PAGOS DE INTERESES Y CORRECCION MONETARIA EN PRESTAMOS PARA </t>
  </si>
  <si>
    <t>III</t>
  </si>
  <si>
    <t>IVA</t>
  </si>
  <si>
    <t>Salario</t>
  </si>
  <si>
    <t>Minimo</t>
  </si>
  <si>
    <t>Auxilio</t>
  </si>
  <si>
    <t>de</t>
  </si>
  <si>
    <t>Transporte</t>
  </si>
  <si>
    <t>SALARIOS MINIMOS MENSUALES VIGENTES</t>
  </si>
  <si>
    <t>Ene 1/91 a Dic 31/91</t>
  </si>
  <si>
    <t>Ene 1/92 a Dic 31/92</t>
  </si>
  <si>
    <t>Ene 1/93 a Dic 31/93</t>
  </si>
  <si>
    <t>Ene 1/94 a Dic 31/94</t>
  </si>
  <si>
    <t>Ene 1/95 a Dic 31/95</t>
  </si>
  <si>
    <t>Ene 1/96 a Dic 31/96</t>
  </si>
  <si>
    <t>Ene 1/97 a Dic 31/97</t>
  </si>
  <si>
    <t>Ene 1/98 a Dic 31/98</t>
  </si>
  <si>
    <t>Ene 1/99 a Dic 31/99</t>
  </si>
  <si>
    <t>Ene 1/2000 a Dic 31/2000</t>
  </si>
  <si>
    <t>Ene 1/2001 a Dic 31/2001</t>
  </si>
  <si>
    <t>Ene 1/2002 a Dic 31/2002</t>
  </si>
  <si>
    <t>Ene 1/2003 a Dic 31/2003</t>
  </si>
  <si>
    <t>Ene 1/2004 a Dic 31/2004</t>
  </si>
  <si>
    <t>Ene 1/2005 a Dic 31/2005</t>
  </si>
  <si>
    <t>VI.   OTRAS OBLIGACIONES Y DATOS ESPECIALES</t>
  </si>
  <si>
    <t>V.  IMPUESTO AL PATRIMONIO</t>
  </si>
  <si>
    <t>Enero 1 de 2004</t>
  </si>
  <si>
    <t>Las personas naturales</t>
  </si>
  <si>
    <t>pueden disminuir los primeros</t>
  </si>
  <si>
    <t>*** de la casa de habitacion</t>
  </si>
  <si>
    <t>Enero 1 de 2005</t>
  </si>
  <si>
    <t>Enero 1 de 2006</t>
  </si>
  <si>
    <t>Valor</t>
  </si>
  <si>
    <t>en pesos</t>
  </si>
  <si>
    <t>(De este año en adelante es en doble via: Sociedad-socio, o Socio-sociedad)</t>
  </si>
  <si>
    <t>Porcentaje</t>
  </si>
  <si>
    <t xml:space="preserve"> Año Gravable</t>
  </si>
  <si>
    <t xml:space="preserve">Sobre los pagos </t>
  </si>
  <si>
    <t xml:space="preserve">laborales mensuales </t>
  </si>
  <si>
    <t>efectuados durante</t>
  </si>
  <si>
    <t xml:space="preserve">Ingresos laborales totales </t>
  </si>
  <si>
    <t>mensualmente de</t>
  </si>
  <si>
    <t xml:space="preserve">del mes, disminuida en </t>
  </si>
  <si>
    <t xml:space="preserve">los ingresos no gravados, </t>
  </si>
  <si>
    <t xml:space="preserve">y se calcula como renta </t>
  </si>
  <si>
    <t>exenta un 25% de tal base</t>
  </si>
  <si>
    <t>sin que tal calculo exceda</t>
  </si>
  <si>
    <t>VALOR ANUAL DEL INDICE DE PRECIOS AL CONSUMIDOR</t>
  </si>
  <si>
    <t>de un determinado año en comparación con el del año anterior, para que pueda operar el "beneficio de auditoría" del art.689-1)</t>
  </si>
  <si>
    <t>(El doble de este valor, es el mínimo incremento que se debe demostrar en el impuesto neto de renta</t>
  </si>
  <si>
    <t>El I.P.C.</t>
  </si>
  <si>
    <t>fue</t>
  </si>
  <si>
    <t>Y MONTO DEL VALOR DE LA CASA DE HABITACION QUE PUEDEN DEDUCIR DE LA BASE LAS PERSONAS NATURALES</t>
  </si>
  <si>
    <t>Se está obligado</t>
  </si>
  <si>
    <t>a presentar si</t>
  </si>
  <si>
    <t>Supera</t>
  </si>
  <si>
    <t>los</t>
  </si>
  <si>
    <t xml:space="preserve">Patrimonio </t>
  </si>
  <si>
    <t>(art.293 a 295 ET)</t>
  </si>
  <si>
    <t>P. Juridicas y Naturales</t>
  </si>
  <si>
    <t>Durante 2006</t>
  </si>
  <si>
    <t>Ene 1/2006 a Dic 31/2006</t>
  </si>
  <si>
    <t>(ver art.3 dec4344 dic/04, y art.3 dec.4715/05)</t>
  </si>
  <si>
    <t>(ver art.3 dec3804 dic/03, y art.3 dec.4344 dic/04)</t>
  </si>
  <si>
    <t>si el interés se pagó</t>
  </si>
  <si>
    <t>y/o causo sobre deudas</t>
  </si>
  <si>
    <t>(ver dec.406 mar 5/02)</t>
  </si>
  <si>
    <t>(ver dec.620 mar /04)</t>
  </si>
  <si>
    <t>(Ver dec.520 feb 28/05)</t>
  </si>
  <si>
    <t>(ver dec.333 mar /01)</t>
  </si>
  <si>
    <t>(ver dec.179 ene/03)</t>
  </si>
  <si>
    <t xml:space="preserve"> 14-1</t>
  </si>
  <si>
    <t>MONTOS DE INGRESOS BRUTOS o DE PATRIMONIO BRUTO QUE OBLIGAN A PRESENTAR DECLARACION INFORMATIVA INDIVIUDAL</t>
  </si>
  <si>
    <t xml:space="preserve">Las operaciones </t>
  </si>
  <si>
    <t>año gravable</t>
  </si>
  <si>
    <t xml:space="preserve">Están sujetas al Régimen de Precios de Transferencia </t>
  </si>
  <si>
    <t>si la entidad o persona natural ubicada en Colombia</t>
  </si>
  <si>
    <t>realizadas con vinculados</t>
  </si>
  <si>
    <t>económicos en el</t>
  </si>
  <si>
    <t>exterior</t>
  </si>
  <si>
    <t>durante el año gravable</t>
  </si>
  <si>
    <t>Patrimonio Bruto</t>
  </si>
  <si>
    <t>al cierre de dicho año</t>
  </si>
  <si>
    <t>O si Ingresos Brutos</t>
  </si>
  <si>
    <t>tenían:</t>
  </si>
  <si>
    <t xml:space="preserve"> 14-2</t>
  </si>
  <si>
    <t>MONTO DE LOS CONTRATOS CELEBRADOS, O DE LOS COSTOS PAGADOS, POR BIENES Y SERVICIOS GRAVADOS CON IVA, CUYO</t>
  </si>
  <si>
    <t>VENDEDOR O PRESTADOR SEA UNA PERSONA NATURAL EN EL REGIMEN SIMPLIFICADO DEL IVA, LOS CUALES NO SERAN DEDUCIBLES</t>
  </si>
  <si>
    <t>año calendario</t>
  </si>
  <si>
    <t>El contrato, o el costo, no</t>
  </si>
  <si>
    <t>puede exceder de</t>
  </si>
  <si>
    <t>que sea igual o superior a</t>
  </si>
  <si>
    <t>de habitacion,</t>
  </si>
  <si>
    <t>LIMITE EN VALORES ABSOLUTOS, DEL 25% QUE SE PUEDE TOMAR COMO EXENTO MENSUALMENTE, CUANDO</t>
  </si>
  <si>
    <t>el año calendario</t>
  </si>
  <si>
    <t>Se toman los</t>
  </si>
  <si>
    <t>(si es agricultor,106.100.000</t>
  </si>
  <si>
    <t xml:space="preserve">22. </t>
  </si>
  <si>
    <t>BASES PARA ESTAR OBLIGADO A PRESENTAR DECLARACION DE IMPUESTO AL PATRIMONIO</t>
  </si>
  <si>
    <t>No aplica</t>
  </si>
  <si>
    <t>Nota: Por el año gravable 2005, y para desarrollar el literal "b"del art.631 del ET (sobre retenciones en</t>
  </si>
  <si>
    <t xml:space="preserve"> la fuente a titulo de renta y de IVA practicadas a otros), no se toma en cuenta el tope de ingresos a dic de 2004</t>
  </si>
  <si>
    <t>Sencillamente, todo el que halla sido agente de retención durante el 2005, debe por lo menos desarrollar dicho literal "b"</t>
  </si>
  <si>
    <t>(ver dec.2021 jun 23/04)</t>
  </si>
  <si>
    <t>(ver dec.2304 jul 19/04)</t>
  </si>
  <si>
    <t>Mar 1/2006 a Jun 30/2006</t>
  </si>
  <si>
    <t>Jul 1/2006 a Oct 31/2006</t>
  </si>
  <si>
    <t>Nov 1/2006 a Feb 28/2007</t>
  </si>
  <si>
    <t>Serán vigiladas las sociedades que registren al cierre del año o en periodos intermedios los siguientes</t>
  </si>
  <si>
    <t>Estados financieros de periodos intermedios que sí sean primero solicitados por la Superintendencia, y allí</t>
  </si>
  <si>
    <t>dicha Superintendencia detecta los montos, por causa de que la Superintendencia los detecta es que nacería</t>
  </si>
  <si>
    <t>montos de Activos o Ingresos (si los topes se obtienen en los Estados Financieros de fin de año, no es necesario que la</t>
  </si>
  <si>
    <t>Superintendencia se tenga que enterar; la vigilancia nace automáticamente. Sin embargo, si se trata de</t>
  </si>
  <si>
    <t xml:space="preserve">5.000 Salarios Minimos mensuales (*), si uno o más de sus </t>
  </si>
  <si>
    <t>Supersociedades y dicho socio(s) tiene 20% o mas de</t>
  </si>
  <si>
    <t>I. PARAMETROS RELATIVOS AL IMPUESTO SOBRE LA RENTA</t>
  </si>
  <si>
    <t>has click aquí)</t>
  </si>
  <si>
    <t>ACTUALIZADO PARA 2006</t>
  </si>
  <si>
    <r>
      <t xml:space="preserve">    A PERSONAS NATURALES Y SUCESIONES ILIQUIDAS (De menores ingresos; </t>
    </r>
    <r>
      <rPr>
        <b/>
        <u val="single"/>
        <sz val="10"/>
        <color indexed="12"/>
        <rFont val="Verdana"/>
        <family val="2"/>
      </rPr>
      <t>art.592 ET</t>
    </r>
    <r>
      <rPr>
        <b/>
        <u val="single"/>
        <sz val="10"/>
        <rFont val="Verdana"/>
        <family val="2"/>
      </rPr>
      <t>)</t>
    </r>
  </si>
  <si>
    <r>
      <t xml:space="preserve">    a llevar libros de contabilidad; </t>
    </r>
    <r>
      <rPr>
        <b/>
        <u val="single"/>
        <sz val="10"/>
        <color indexed="12"/>
        <rFont val="Verdana"/>
        <family val="2"/>
      </rPr>
      <t>art.596 ET)</t>
    </r>
  </si>
  <si>
    <r>
      <t xml:space="preserve">    </t>
    </r>
    <r>
      <rPr>
        <b/>
        <u val="single"/>
        <sz val="10"/>
        <color indexed="10"/>
        <rFont val="Verdana"/>
        <family val="2"/>
      </rPr>
      <t xml:space="preserve">REVISOR FISCAL </t>
    </r>
    <r>
      <rPr>
        <b/>
        <u val="single"/>
        <sz val="10"/>
        <rFont val="Verdana"/>
        <family val="2"/>
      </rPr>
      <t xml:space="preserve">EN LAS DECLARACIONES TRIBUTARIAS DE LAS </t>
    </r>
    <r>
      <rPr>
        <b/>
        <u val="single"/>
        <sz val="10"/>
        <color indexed="10"/>
        <rFont val="Verdana"/>
        <family val="2"/>
      </rPr>
      <t>SOCIEDADES COMERCIALES</t>
    </r>
  </si>
  <si>
    <r>
      <t xml:space="preserve">    </t>
    </r>
    <r>
      <rPr>
        <b/>
        <u val="single"/>
        <sz val="10"/>
        <color indexed="12"/>
        <rFont val="Verdana"/>
        <family val="2"/>
      </rPr>
      <t>(art.13 Paragro 1 y 2 ley 43/90)</t>
    </r>
  </si>
  <si>
    <r>
      <t xml:space="preserve">Si Activos brutos </t>
    </r>
    <r>
      <rPr>
        <b/>
        <u val="single"/>
        <sz val="10"/>
        <color indexed="10"/>
        <rFont val="Verdana"/>
        <family val="2"/>
      </rPr>
      <t>contables</t>
    </r>
  </si>
  <si>
    <r>
      <t xml:space="preserve">a dic 31 del </t>
    </r>
    <r>
      <rPr>
        <b/>
        <u val="single"/>
        <sz val="10"/>
        <color indexed="10"/>
        <rFont val="Verdana"/>
        <family val="2"/>
      </rPr>
      <t>año anterior</t>
    </r>
  </si>
  <si>
    <r>
      <t>contables</t>
    </r>
    <r>
      <rPr>
        <b/>
        <sz val="10"/>
        <rFont val="Verdana"/>
        <family val="2"/>
      </rPr>
      <t xml:space="preserve"> en el </t>
    </r>
    <r>
      <rPr>
        <b/>
        <u val="single"/>
        <sz val="10"/>
        <color indexed="10"/>
        <rFont val="Verdana"/>
        <family val="2"/>
      </rPr>
      <t>año anterior</t>
    </r>
  </si>
  <si>
    <r>
      <t xml:space="preserve">4. </t>
    </r>
    <r>
      <rPr>
        <b/>
        <u val="single"/>
        <sz val="10"/>
        <color indexed="10"/>
        <rFont val="Verdana"/>
        <family val="2"/>
      </rPr>
      <t>PAAGS ANUALES</t>
    </r>
    <r>
      <rPr>
        <b/>
        <u val="single"/>
        <sz val="10"/>
        <rFont val="Verdana"/>
        <family val="2"/>
      </rPr>
      <t xml:space="preserve"> PARA APLICAR AJUSTES POR INFLACION FISCALES (Solo deben aplicar ajustes </t>
    </r>
  </si>
  <si>
    <r>
      <t xml:space="preserve">    Ordinario. Tambien los enunciadas en el numeral 2 del art.19 del ET, Regimen Especial (</t>
    </r>
    <r>
      <rPr>
        <b/>
        <u val="single"/>
        <sz val="10"/>
        <color indexed="12"/>
        <rFont val="Verdana"/>
        <family val="2"/>
      </rPr>
      <t>ver art.329 ET)</t>
    </r>
  </si>
  <si>
    <r>
      <t xml:space="preserve">    sobre el valor de mercado para dicho activo; </t>
    </r>
    <r>
      <rPr>
        <b/>
        <u val="single"/>
        <sz val="10"/>
        <color indexed="12"/>
        <rFont val="Verdana"/>
        <family val="2"/>
      </rPr>
      <t>art.341 ET)</t>
    </r>
  </si>
  <si>
    <r>
      <t xml:space="preserve">del </t>
    </r>
    <r>
      <rPr>
        <b/>
        <u val="single"/>
        <sz val="10"/>
        <color indexed="10"/>
        <rFont val="Verdana"/>
        <family val="2"/>
      </rPr>
      <t>año anterior</t>
    </r>
  </si>
  <si>
    <r>
      <t xml:space="preserve">neto se excluirá para efectos del ajuste al patrimonio liquido" (esto </t>
    </r>
    <r>
      <rPr>
        <b/>
        <u val="single"/>
        <sz val="10"/>
        <rFont val="Verdana"/>
        <family val="2"/>
      </rPr>
      <t>NO</t>
    </r>
  </si>
  <si>
    <r>
      <t xml:space="preserve"> Y DEMAS CONTRIBUYENTES NO OBLIGADOS A APLICAR AJUSTES POR INFLACION FISCALES </t>
    </r>
    <r>
      <rPr>
        <b/>
        <u val="single"/>
        <sz val="10"/>
        <color indexed="12"/>
        <rFont val="Verdana"/>
        <family val="2"/>
      </rPr>
      <t>(art.70 y 869 ET)</t>
    </r>
  </si>
  <si>
    <r>
      <t xml:space="preserve">7. PARTE </t>
    </r>
    <r>
      <rPr>
        <b/>
        <u val="single"/>
        <sz val="10"/>
        <color indexed="10"/>
        <rFont val="Verdana"/>
        <family val="2"/>
      </rPr>
      <t>NO GRAVABLE</t>
    </r>
    <r>
      <rPr>
        <b/>
        <u val="single"/>
        <sz val="10"/>
        <rFont val="Verdana"/>
        <family val="2"/>
      </rPr>
      <t xml:space="preserve"> DE LOS INTERESES Y DEMAS RENDIMIENTOS </t>
    </r>
    <r>
      <rPr>
        <b/>
        <u val="single"/>
        <sz val="10"/>
        <color indexed="10"/>
        <rFont val="Verdana"/>
        <family val="2"/>
      </rPr>
      <t>OBTENIDOS</t>
    </r>
    <r>
      <rPr>
        <b/>
        <u val="single"/>
        <sz val="10"/>
        <rFont val="Verdana"/>
        <family val="2"/>
      </rPr>
      <t xml:space="preserve"> EN EL AÑO</t>
    </r>
  </si>
  <si>
    <r>
      <t xml:space="preserve">    (Aplica </t>
    </r>
    <r>
      <rPr>
        <b/>
        <u val="single"/>
        <sz val="10"/>
        <color indexed="10"/>
        <rFont val="Verdana"/>
        <family val="2"/>
      </rPr>
      <t>solo</t>
    </r>
    <r>
      <rPr>
        <b/>
        <u val="single"/>
        <sz val="10"/>
        <rFont val="Verdana"/>
        <family val="2"/>
      </rPr>
      <t xml:space="preserve"> </t>
    </r>
    <r>
      <rPr>
        <b/>
        <u val="single"/>
        <sz val="10"/>
        <color indexed="10"/>
        <rFont val="Verdana"/>
        <family val="2"/>
      </rPr>
      <t>para los contribuyentes no obligados a aplicar ajustes integrales por inflación</t>
    </r>
    <r>
      <rPr>
        <b/>
        <u val="single"/>
        <sz val="10"/>
        <rFont val="Verdana"/>
        <family val="2"/>
      </rPr>
      <t xml:space="preserve">; ver </t>
    </r>
    <r>
      <rPr>
        <b/>
        <u val="single"/>
        <sz val="10"/>
        <color indexed="12"/>
        <rFont val="Verdana"/>
        <family val="2"/>
      </rPr>
      <t xml:space="preserve">art.38 y 40 ET). </t>
    </r>
  </si>
  <si>
    <r>
      <t xml:space="preserve">8. PARTE </t>
    </r>
    <r>
      <rPr>
        <b/>
        <u val="single"/>
        <sz val="10"/>
        <color indexed="10"/>
        <rFont val="Verdana"/>
        <family val="2"/>
      </rPr>
      <t>NO DEDUCIBLE</t>
    </r>
    <r>
      <rPr>
        <b/>
        <u val="single"/>
        <sz val="10"/>
        <rFont val="Verdana"/>
        <family val="2"/>
      </rPr>
      <t xml:space="preserve"> DE LOS INTERESES Y DEMAS RENDIMIENTOS </t>
    </r>
    <r>
      <rPr>
        <b/>
        <u val="single"/>
        <sz val="10"/>
        <color indexed="10"/>
        <rFont val="Verdana"/>
        <family val="2"/>
      </rPr>
      <t>PAGADOS Y/O CAUSADOS</t>
    </r>
    <r>
      <rPr>
        <b/>
        <u val="single"/>
        <sz val="10"/>
        <rFont val="Verdana"/>
        <family val="2"/>
      </rPr>
      <t xml:space="preserve"> EN EL AÑO</t>
    </r>
  </si>
  <si>
    <r>
      <t xml:space="preserve">    (Aplica </t>
    </r>
    <r>
      <rPr>
        <b/>
        <u val="single"/>
        <sz val="10"/>
        <color indexed="10"/>
        <rFont val="Verdana"/>
        <family val="2"/>
      </rPr>
      <t>solo</t>
    </r>
    <r>
      <rPr>
        <b/>
        <u val="single"/>
        <sz val="10"/>
        <rFont val="Verdana"/>
        <family val="2"/>
      </rPr>
      <t xml:space="preserve"> </t>
    </r>
    <r>
      <rPr>
        <b/>
        <u val="single"/>
        <sz val="10"/>
        <color indexed="10"/>
        <rFont val="Verdana"/>
        <family val="2"/>
      </rPr>
      <t>para los contribuyentes no obligados a aplicar ajustes integrales por inflacion</t>
    </r>
    <r>
      <rPr>
        <b/>
        <u val="single"/>
        <sz val="10"/>
        <rFont val="Verdana"/>
        <family val="2"/>
      </rPr>
      <t xml:space="preserve">; </t>
    </r>
    <r>
      <rPr>
        <b/>
        <u val="single"/>
        <sz val="10"/>
        <color indexed="12"/>
        <rFont val="Verdana"/>
        <family val="2"/>
      </rPr>
      <t>ver art.81, 81-1, 117 y 118 ET</t>
    </r>
    <r>
      <rPr>
        <b/>
        <u val="single"/>
        <sz val="10"/>
        <rFont val="Verdana"/>
        <family val="2"/>
      </rPr>
      <t xml:space="preserve">). </t>
    </r>
  </si>
  <si>
    <r>
      <t xml:space="preserve">en moneda </t>
    </r>
    <r>
      <rPr>
        <b/>
        <sz val="10"/>
        <color indexed="10"/>
        <rFont val="Verdana"/>
        <family val="2"/>
      </rPr>
      <t>colombiana</t>
    </r>
  </si>
  <si>
    <r>
      <t xml:space="preserve">en moneda </t>
    </r>
    <r>
      <rPr>
        <b/>
        <sz val="10"/>
        <color indexed="10"/>
        <rFont val="Verdana"/>
        <family val="2"/>
      </rPr>
      <t>extranjera</t>
    </r>
  </si>
  <si>
    <r>
      <t xml:space="preserve">    VIVIENDA DE PERSONAS NATURALES </t>
    </r>
    <r>
      <rPr>
        <b/>
        <u val="single"/>
        <sz val="10"/>
        <color indexed="12"/>
        <rFont val="Verdana"/>
        <family val="2"/>
      </rPr>
      <t>(art.119 inciso 2 del ET)</t>
    </r>
  </si>
  <si>
    <r>
      <t xml:space="preserve">    </t>
    </r>
    <r>
      <rPr>
        <b/>
        <u val="single"/>
        <sz val="10"/>
        <color indexed="12"/>
        <rFont val="Verdana"/>
        <family val="2"/>
      </rPr>
      <t>(art.35 ET)</t>
    </r>
  </si>
  <si>
    <r>
      <t xml:space="preserve">       DE COMPRA (</t>
    </r>
    <r>
      <rPr>
        <b/>
        <u val="single"/>
        <sz val="10"/>
        <color indexed="12"/>
        <rFont val="Verdana"/>
        <family val="2"/>
      </rPr>
      <t>Dec.3019/89)</t>
    </r>
  </si>
  <si>
    <r>
      <t xml:space="preserve">12. SANCION MINIMA </t>
    </r>
    <r>
      <rPr>
        <b/>
        <u val="single"/>
        <sz val="10"/>
        <color indexed="12"/>
        <rFont val="Verdana"/>
        <family val="2"/>
      </rPr>
      <t>(art.639 ET)</t>
    </r>
  </si>
  <si>
    <r>
      <t xml:space="preserve">      PUEDEN RESTAR DE LA BASE PARA EL CALCULO DE LA RENTA PRESUNTIVA </t>
    </r>
    <r>
      <rPr>
        <b/>
        <u val="single"/>
        <sz val="10"/>
        <color indexed="12"/>
        <rFont val="Verdana"/>
        <family val="2"/>
      </rPr>
      <t>(art.188 y 191 ET)</t>
    </r>
  </si>
  <si>
    <r>
      <t xml:space="preserve">Del patrimonio a dic 31 </t>
    </r>
    <r>
      <rPr>
        <b/>
        <sz val="10"/>
        <color indexed="10"/>
        <rFont val="Verdana"/>
        <family val="2"/>
      </rPr>
      <t>del año anterior</t>
    </r>
    <r>
      <rPr>
        <b/>
        <sz val="10"/>
        <rFont val="Verdana"/>
        <family val="2"/>
      </rPr>
      <t xml:space="preserve"> se podrá restar</t>
    </r>
  </si>
  <si>
    <r>
      <t xml:space="preserve">DE PRECIOS DE TRANSFERENCIA </t>
    </r>
    <r>
      <rPr>
        <b/>
        <u val="single"/>
        <sz val="10"/>
        <color indexed="12"/>
        <rFont val="Verdana"/>
        <family val="2"/>
      </rPr>
      <t>(art 260-8 del ET)</t>
    </r>
  </si>
  <si>
    <r>
      <t xml:space="preserve">PARA EL COMPRADOR SI EL VENDEDOR NO SE INSCRIBE EN EL REGIMEN COMUN </t>
    </r>
    <r>
      <rPr>
        <b/>
        <u val="single"/>
        <sz val="10"/>
        <color indexed="12"/>
        <rFont val="Verdana"/>
        <family val="2"/>
      </rPr>
      <t>(art.177-2</t>
    </r>
    <r>
      <rPr>
        <b/>
        <u val="single"/>
        <sz val="10"/>
        <rFont val="Verdana"/>
        <family val="2"/>
      </rPr>
      <t>)</t>
    </r>
  </si>
  <si>
    <r>
      <t>COMERCIANTE A CONVERTIRSE EN AGENTE RETENEDOR A TITULO DE RENTA (art.</t>
    </r>
    <r>
      <rPr>
        <b/>
        <u val="single"/>
        <sz val="10"/>
        <color indexed="12"/>
        <rFont val="Verdana"/>
        <family val="2"/>
      </rPr>
      <t>368-2 ET</t>
    </r>
    <r>
      <rPr>
        <b/>
        <u val="single"/>
        <sz val="10"/>
        <rFont val="Verdana"/>
        <family val="2"/>
      </rPr>
      <t>)</t>
    </r>
  </si>
  <si>
    <r>
      <t>año anterior</t>
    </r>
    <r>
      <rPr>
        <b/>
        <sz val="10"/>
        <rFont val="Verdana"/>
        <family val="2"/>
      </rPr>
      <t>, mayores a</t>
    </r>
  </si>
  <si>
    <r>
      <t xml:space="preserve">FISCAL, A TENER </t>
    </r>
    <r>
      <rPr>
        <b/>
        <u val="single"/>
        <sz val="10"/>
        <color indexed="10"/>
        <rFont val="Verdana"/>
        <family val="2"/>
      </rPr>
      <t>FIRMA DE CONTADOR EN SUS DECLARACIONES DE RETENCION EN LA FUENTE</t>
    </r>
  </si>
  <si>
    <r>
      <t xml:space="preserve">SE HACE LA DEPURACION DE LA BASE GRAVABLE DE LOS PAGOS POR SALARIOS </t>
    </r>
    <r>
      <rPr>
        <b/>
        <sz val="10"/>
        <color indexed="12"/>
        <rFont val="Verdana"/>
        <family val="2"/>
      </rPr>
      <t>(art 206, numeral 10 ET)</t>
    </r>
  </si>
  <si>
    <r>
      <t xml:space="preserve">FISCAL, A TENER </t>
    </r>
    <r>
      <rPr>
        <b/>
        <u val="single"/>
        <sz val="10"/>
        <color indexed="10"/>
        <rFont val="Verdana"/>
        <family val="2"/>
      </rPr>
      <t>FIRMA DE CONTADOR EN SUS DECLARACIONES DE IVA</t>
    </r>
  </si>
  <si>
    <r>
      <t xml:space="preserve">MONTOS DE INGRESOS BRUTOS Y/O PATRIMONIO BRUTO QUE OBLIGAN A UNA </t>
    </r>
    <r>
      <rPr>
        <b/>
        <u val="single"/>
        <sz val="10"/>
        <color indexed="10"/>
        <rFont val="Verdana"/>
        <family val="2"/>
      </rPr>
      <t>PERSONA NATURAL</t>
    </r>
  </si>
  <si>
    <r>
      <t>COMERCIANTE</t>
    </r>
    <r>
      <rPr>
        <b/>
        <u val="single"/>
        <sz val="10"/>
        <rFont val="Verdana"/>
        <family val="2"/>
      </rPr>
      <t xml:space="preserve"> A CONVERTIRSE EN AGENTE RETENEDOR A TITULO DE IMPUESTO DE TIMBRE</t>
    </r>
  </si>
  <si>
    <r>
      <t xml:space="preserve">PRACTICAR RETENCION EN LA FUENTE A TITULO DE IMPUESTO DE TIMBRE </t>
    </r>
    <r>
      <rPr>
        <b/>
        <u val="single"/>
        <sz val="10"/>
        <color indexed="12"/>
        <rFont val="Verdana"/>
        <family val="2"/>
      </rPr>
      <t>(art.519 ET)</t>
    </r>
  </si>
  <si>
    <r>
      <t>liquido</t>
    </r>
    <r>
      <rPr>
        <b/>
        <sz val="10"/>
        <rFont val="Verdana"/>
        <family val="2"/>
      </rPr>
      <t xml:space="preserve"> a</t>
    </r>
  </si>
  <si>
    <r>
      <t>OBLIGADOS A PRESENTAR INFORMACION EN MEDIOS MAGNETICOS DEL ART.</t>
    </r>
    <r>
      <rPr>
        <b/>
        <u val="single"/>
        <sz val="10"/>
        <color indexed="12"/>
        <rFont val="Verdana"/>
        <family val="2"/>
      </rPr>
      <t>631 ET</t>
    </r>
  </si>
  <si>
    <r>
      <t xml:space="preserve">dic 31 del </t>
    </r>
    <r>
      <rPr>
        <b/>
        <u val="single"/>
        <sz val="10"/>
        <color indexed="10"/>
        <rFont val="Verdana"/>
        <family val="2"/>
      </rPr>
      <t>año anterior</t>
    </r>
  </si>
  <si>
    <r>
      <t xml:space="preserve">(a partir de esta fecha se calcula por </t>
    </r>
    <r>
      <rPr>
        <b/>
        <u val="single"/>
        <sz val="10"/>
        <rFont val="Verdana"/>
        <family val="2"/>
      </rPr>
      <t>dia</t>
    </r>
    <r>
      <rPr>
        <sz val="10"/>
        <rFont val="Verdana"/>
        <family val="2"/>
      </rPr>
      <t>)</t>
    </r>
  </si>
  <si>
    <r>
      <t xml:space="preserve">DE LA SUPERINTENDENCIA DE SOCIEDADES </t>
    </r>
    <r>
      <rPr>
        <b/>
        <u val="single"/>
        <sz val="10"/>
        <color indexed="12"/>
        <rFont val="Verdana"/>
        <family val="2"/>
      </rPr>
      <t>(Dec.3100 dic/97).</t>
    </r>
  </si>
  <si>
    <t>la vigilancia;</t>
  </si>
  <si>
    <t>(Nota: si quieres leer un interesante artículo sobre el reporte de información a Supersociedades durante 2006</t>
  </si>
  <si>
    <t>(ver dec. 549 feb 22 de 2006)</t>
  </si>
  <si>
    <t>(ver dec.2124 de jun 29 de 2006)</t>
  </si>
  <si>
    <r>
      <t xml:space="preserve">La fecha de actualización de los datos contenidas en el presente archivo fue : </t>
    </r>
    <r>
      <rPr>
        <b/>
        <sz val="10"/>
        <color indexed="10"/>
        <rFont val="Verdana"/>
        <family val="2"/>
      </rPr>
      <t>Julio de 2006</t>
    </r>
  </si>
  <si>
    <t>A coninuación se alistan, según el impuesto de que se trate, una serie de tablas en las que se recopilan valores abosolutos, porcentajes y demás datos que han regido en los  años mas recientes (y también durante el 2006) para diferentes tópicos dentro del respectivo impuesto.</t>
  </si>
  <si>
    <t>Se pretende que este archivo sea un material de referencia o consulta para quienes tienen la responsabilidad de atender los asuntos tributarios de las  empresas o personas naturales para quienes prestan sus servicios, pues les permite conocer la evolución histórica acumulada de cada tipo de datos y de esa forma tener una orientación a la hora de tomar decisiones de tipo tributario, contables y de otros tópicos relacionados</t>
  </si>
  <si>
    <t>(Nota: si quieres conocer un producto muy util para elaborar la declaracion de renta y complementarios 2005 de personas naturales</t>
  </si>
  <si>
    <r>
      <t xml:space="preserve">    </t>
    </r>
    <r>
      <rPr>
        <b/>
        <u val="single"/>
        <sz val="10"/>
        <color indexed="10"/>
        <rFont val="Verdana"/>
        <family val="2"/>
      </rPr>
      <t>CONTADOR PUBLICO</t>
    </r>
    <r>
      <rPr>
        <b/>
        <u val="single"/>
        <sz val="10"/>
        <rFont val="Verdana"/>
        <family val="2"/>
      </rPr>
      <t xml:space="preserve"> EN LAS DECLARACIONES DE </t>
    </r>
    <r>
      <rPr>
        <b/>
        <u val="single"/>
        <sz val="10"/>
        <color indexed="12"/>
        <rFont val="Verdana"/>
        <family val="2"/>
      </rPr>
      <t>RENTA</t>
    </r>
    <r>
      <rPr>
        <b/>
        <u val="single"/>
        <sz val="10"/>
        <rFont val="Verdana"/>
        <family val="2"/>
      </rPr>
      <t xml:space="preserve"> (Solo si el declarante está obligado </t>
    </r>
  </si>
  <si>
    <t>(ver art.1 dec. 530 feb 21 /2006)</t>
  </si>
  <si>
    <t>(Ver art.1 dec.520 feb 28/2005)</t>
  </si>
  <si>
    <t>(Ver art.1 dec.620 mar/2004)</t>
  </si>
  <si>
    <t>(Ver dec.530 feb 21/06)</t>
  </si>
  <si>
    <t>Porcentaje de la parte no</t>
  </si>
  <si>
    <t>deducible</t>
  </si>
  <si>
    <t>Porcentaje de la parte</t>
  </si>
  <si>
    <t>no deducible</t>
  </si>
  <si>
    <t>(dec 4711 dic 26/2005)</t>
  </si>
  <si>
    <t>(ver art.5 dec.530 feb de 2006)</t>
  </si>
  <si>
    <t>P. Juridicas, Naturales y Entidades oficiales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</si>
</sst>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;[Red]\(#,##0\)"/>
    <numFmt numFmtId="181" formatCode="0.0%"/>
    <numFmt numFmtId="182" formatCode="0.000%"/>
    <numFmt numFmtId="183" formatCode="0.000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b/>
      <u val="single"/>
      <sz val="10"/>
      <color indexed="12"/>
      <name val="Verdana"/>
      <family val="2"/>
    </font>
    <font>
      <b/>
      <u val="single"/>
      <sz val="10"/>
      <color indexed="10"/>
      <name val="Verdana"/>
      <family val="2"/>
    </font>
    <font>
      <b/>
      <sz val="10"/>
      <color indexed="10"/>
      <name val="Verdana"/>
      <family val="2"/>
    </font>
    <font>
      <u val="single"/>
      <sz val="10"/>
      <name val="Verdana"/>
      <family val="2"/>
    </font>
    <font>
      <b/>
      <sz val="10"/>
      <color indexed="12"/>
      <name val="Verdana"/>
      <family val="2"/>
    </font>
    <font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15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0" fontId="5" fillId="0" borderId="3" xfId="0" applyNumberFormat="1" applyFont="1" applyBorder="1" applyAlignment="1">
      <alignment horizontal="center"/>
    </xf>
    <xf numFmtId="180" fontId="5" fillId="0" borderId="4" xfId="0" applyNumberFormat="1" applyFont="1" applyBorder="1" applyAlignment="1">
      <alignment horizontal="center"/>
    </xf>
    <xf numFmtId="180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0" fontId="5" fillId="0" borderId="8" xfId="0" applyNumberFormat="1" applyFont="1" applyBorder="1" applyAlignment="1">
      <alignment horizontal="center"/>
    </xf>
    <xf numFmtId="180" fontId="5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10" fontId="5" fillId="0" borderId="2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8" xfId="0" applyNumberFormat="1" applyFont="1" applyBorder="1" applyAlignment="1">
      <alignment horizontal="center"/>
    </xf>
    <xf numFmtId="180" fontId="5" fillId="0" borderId="8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0" fontId="5" fillId="0" borderId="3" xfId="0" applyNumberFormat="1" applyFont="1" applyBorder="1" applyAlignment="1">
      <alignment horizontal="center"/>
    </xf>
    <xf numFmtId="180" fontId="5" fillId="0" borderId="4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80" fontId="4" fillId="0" borderId="12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center"/>
    </xf>
    <xf numFmtId="10" fontId="5" fillId="0" borderId="1" xfId="21" applyNumberFormat="1" applyFont="1" applyBorder="1" applyAlignment="1">
      <alignment horizontal="center"/>
    </xf>
    <xf numFmtId="10" fontId="5" fillId="0" borderId="1" xfId="21" applyNumberFormat="1" applyFont="1" applyFill="1" applyBorder="1" applyAlignment="1">
      <alignment horizontal="center"/>
    </xf>
    <xf numFmtId="10" fontId="5" fillId="0" borderId="0" xfId="21" applyNumberFormat="1" applyFont="1" applyBorder="1" applyAlignment="1">
      <alignment horizontal="center"/>
    </xf>
    <xf numFmtId="10" fontId="4" fillId="0" borderId="16" xfId="21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0" fontId="4" fillId="0" borderId="18" xfId="21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0" fontId="4" fillId="0" borderId="2" xfId="21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180" fontId="5" fillId="0" borderId="1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180" fontId="5" fillId="0" borderId="2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/>
    </xf>
    <xf numFmtId="180" fontId="5" fillId="0" borderId="19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/>
    </xf>
    <xf numFmtId="180" fontId="5" fillId="0" borderId="24" xfId="0" applyNumberFormat="1" applyFont="1" applyBorder="1" applyAlignment="1">
      <alignment horizontal="center"/>
    </xf>
    <xf numFmtId="10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10" fontId="5" fillId="0" borderId="3" xfId="21" applyNumberFormat="1" applyFont="1" applyBorder="1" applyAlignment="1">
      <alignment/>
    </xf>
    <xf numFmtId="9" fontId="5" fillId="0" borderId="3" xfId="21" applyFont="1" applyBorder="1" applyAlignment="1">
      <alignment/>
    </xf>
    <xf numFmtId="181" fontId="5" fillId="0" borderId="3" xfId="21" applyNumberFormat="1" applyFont="1" applyBorder="1" applyAlignment="1">
      <alignment/>
    </xf>
    <xf numFmtId="0" fontId="5" fillId="2" borderId="0" xfId="0" applyFont="1" applyFill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80" fontId="5" fillId="0" borderId="2" xfId="0" applyNumberFormat="1" applyFont="1" applyBorder="1" applyAlignment="1">
      <alignment horizontal="center"/>
    </xf>
    <xf numFmtId="10" fontId="5" fillId="0" borderId="8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180" fontId="5" fillId="0" borderId="0" xfId="21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0" fontId="5" fillId="0" borderId="4" xfId="0" applyNumberFormat="1" applyFont="1" applyBorder="1" applyAlignment="1">
      <alignment horizontal="left"/>
    </xf>
    <xf numFmtId="183" fontId="5" fillId="0" borderId="1" xfId="0" applyNumberFormat="1" applyFont="1" applyBorder="1" applyAlignment="1">
      <alignment/>
    </xf>
    <xf numFmtId="10" fontId="5" fillId="0" borderId="9" xfId="0" applyNumberFormat="1" applyFont="1" applyBorder="1" applyAlignment="1">
      <alignment/>
    </xf>
    <xf numFmtId="0" fontId="5" fillId="0" borderId="8" xfId="0" applyFont="1" applyBorder="1" applyAlignment="1">
      <alignment horizontal="left"/>
    </xf>
    <xf numFmtId="10" fontId="5" fillId="0" borderId="9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183" fontId="5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" xfId="0" applyFont="1" applyFill="1" applyBorder="1" applyAlignment="1">
      <alignment horizontal="left"/>
    </xf>
    <xf numFmtId="10" fontId="5" fillId="0" borderId="4" xfId="0" applyNumberFormat="1" applyFont="1" applyFill="1" applyBorder="1" applyAlignment="1">
      <alignment horizontal="left"/>
    </xf>
    <xf numFmtId="180" fontId="5" fillId="0" borderId="1" xfId="0" applyNumberFormat="1" applyFont="1" applyFill="1" applyBorder="1" applyAlignment="1">
      <alignment/>
    </xf>
    <xf numFmtId="10" fontId="5" fillId="0" borderId="9" xfId="0" applyNumberFormat="1" applyFont="1" applyFill="1" applyBorder="1" applyAlignment="1">
      <alignment/>
    </xf>
    <xf numFmtId="10" fontId="5" fillId="0" borderId="9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80" fontId="5" fillId="0" borderId="0" xfId="0" applyNumberFormat="1" applyFont="1" applyFill="1" applyBorder="1" applyAlignment="1">
      <alignment/>
    </xf>
    <xf numFmtId="16" fontId="6" fillId="0" borderId="0" xfId="0" applyNumberFormat="1" applyFont="1" applyAlignment="1">
      <alignment/>
    </xf>
    <xf numFmtId="180" fontId="5" fillId="0" borderId="9" xfId="21" applyNumberFormat="1" applyFont="1" applyBorder="1" applyAlignment="1">
      <alignment horizontal="center"/>
    </xf>
    <xf numFmtId="180" fontId="5" fillId="0" borderId="9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80" fontId="5" fillId="0" borderId="3" xfId="0" applyNumberFormat="1" applyFont="1" applyBorder="1" applyAlignment="1">
      <alignment horizontal="center"/>
    </xf>
    <xf numFmtId="180" fontId="5" fillId="0" borderId="4" xfId="0" applyNumberFormat="1" applyFont="1" applyBorder="1" applyAlignment="1">
      <alignment horizontal="center"/>
    </xf>
    <xf numFmtId="180" fontId="5" fillId="0" borderId="28" xfId="0" applyNumberFormat="1" applyFont="1" applyBorder="1" applyAlignment="1">
      <alignment horizontal="center"/>
    </xf>
    <xf numFmtId="180" fontId="5" fillId="0" borderId="8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0" fontId="5" fillId="0" borderId="3" xfId="21" applyNumberFormat="1" applyFont="1" applyBorder="1" applyAlignment="1">
      <alignment horizontal="center"/>
    </xf>
    <xf numFmtId="180" fontId="5" fillId="0" borderId="4" xfId="21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80" fontId="5" fillId="0" borderId="8" xfId="21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0" fontId="4" fillId="0" borderId="15" xfId="21" applyNumberFormat="1" applyFont="1" applyBorder="1" applyAlignment="1">
      <alignment horizontal="center"/>
    </xf>
    <xf numFmtId="10" fontId="4" fillId="0" borderId="19" xfId="21" applyNumberFormat="1" applyFont="1" applyBorder="1" applyAlignment="1">
      <alignment horizontal="center"/>
    </xf>
    <xf numFmtId="10" fontId="4" fillId="0" borderId="17" xfId="21" applyNumberFormat="1" applyFont="1" applyBorder="1" applyAlignment="1">
      <alignment horizontal="center"/>
    </xf>
    <xf numFmtId="10" fontId="4" fillId="0" borderId="20" xfId="21" applyNumberFormat="1" applyFont="1" applyBorder="1" applyAlignment="1">
      <alignment horizontal="center"/>
    </xf>
    <xf numFmtId="10" fontId="4" fillId="0" borderId="9" xfId="21" applyNumberFormat="1" applyFont="1" applyBorder="1" applyAlignment="1">
      <alignment horizontal="center"/>
    </xf>
    <xf numFmtId="0" fontId="5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2</xdr:col>
      <xdr:colOff>895350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0003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tualicese.com/editorial/blog/2005/11/08/cuales-son-las-sociedades-que-deberan-reportar-estados-financieros-a-la-superintendencia-de-sociedades-durante-el-2006/" TargetMode="External" /><Relationship Id="rId2" Type="http://schemas.openxmlformats.org/officeDocument/2006/relationships/hyperlink" Target="http://www.actualicese.com/catalogo/declaracion-personas-naturales.html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571"/>
  <sheetViews>
    <sheetView tabSelected="1" workbookViewId="0" topLeftCell="A546">
      <selection activeCell="A577" sqref="A577"/>
    </sheetView>
  </sheetViews>
  <sheetFormatPr defaultColWidth="11.421875" defaultRowHeight="12.75"/>
  <cols>
    <col min="1" max="1" width="6.00390625" style="3" customWidth="1"/>
    <col min="2" max="2" width="27.00390625" style="3" customWidth="1"/>
    <col min="3" max="3" width="39.28125" style="3" customWidth="1"/>
    <col min="4" max="4" width="28.28125" style="3" customWidth="1"/>
    <col min="5" max="5" width="16.00390625" style="3" customWidth="1"/>
    <col min="6" max="6" width="25.28125" style="3" customWidth="1"/>
    <col min="7" max="7" width="11.421875" style="3" customWidth="1"/>
    <col min="8" max="8" width="20.00390625" style="3" customWidth="1"/>
    <col min="9" max="16384" width="11.421875" style="3" customWidth="1"/>
  </cols>
  <sheetData>
    <row r="1" ht="12.75"/>
    <row r="2" ht="12.75"/>
    <row r="3" ht="12.75"/>
    <row r="4" ht="12.75"/>
    <row r="5" spans="1:8" ht="12.75">
      <c r="A5" s="148" t="s">
        <v>0</v>
      </c>
      <c r="B5" s="148"/>
      <c r="C5" s="148"/>
      <c r="D5" s="148"/>
      <c r="E5" s="148"/>
      <c r="F5" s="148"/>
      <c r="G5" s="148"/>
      <c r="H5" s="148"/>
    </row>
    <row r="6" spans="1:8" ht="12.75">
      <c r="A6" s="148" t="s">
        <v>1</v>
      </c>
      <c r="B6" s="148"/>
      <c r="C6" s="148"/>
      <c r="D6" s="148"/>
      <c r="E6" s="148"/>
      <c r="F6" s="148"/>
      <c r="G6" s="148"/>
      <c r="H6" s="148"/>
    </row>
    <row r="7" spans="1:8" ht="12.75">
      <c r="A7" s="2"/>
      <c r="B7" s="2"/>
      <c r="C7" s="2"/>
      <c r="D7" s="2" t="s">
        <v>296</v>
      </c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158" t="s">
        <v>342</v>
      </c>
      <c r="B9" s="158"/>
      <c r="C9" s="158"/>
      <c r="D9" s="158"/>
      <c r="E9" s="158"/>
      <c r="F9" s="158"/>
      <c r="G9" s="2"/>
      <c r="H9" s="2"/>
    </row>
    <row r="10" spans="1:8" ht="33" customHeight="1">
      <c r="A10" s="158"/>
      <c r="B10" s="158"/>
      <c r="C10" s="158"/>
      <c r="D10" s="158"/>
      <c r="E10" s="158"/>
      <c r="F10" s="158"/>
      <c r="G10" s="2"/>
      <c r="H10" s="2"/>
    </row>
    <row r="11" spans="1:8" ht="12.75">
      <c r="A11" s="4" t="s">
        <v>341</v>
      </c>
      <c r="B11" s="2"/>
      <c r="C11" s="2"/>
      <c r="D11" s="2"/>
      <c r="E11" s="2"/>
      <c r="F11" s="2"/>
      <c r="G11" s="2"/>
      <c r="H11" s="2"/>
    </row>
    <row r="12" spans="1:8" ht="12.75">
      <c r="A12" s="4"/>
      <c r="B12" s="2"/>
      <c r="C12" s="2"/>
      <c r="D12" s="2"/>
      <c r="E12" s="2"/>
      <c r="F12" s="2"/>
      <c r="G12" s="2"/>
      <c r="H12" s="2"/>
    </row>
    <row r="13" spans="1:8" ht="12.75">
      <c r="A13" s="158" t="s">
        <v>343</v>
      </c>
      <c r="B13" s="159"/>
      <c r="C13" s="159"/>
      <c r="D13" s="159"/>
      <c r="E13" s="159"/>
      <c r="F13" s="159"/>
      <c r="G13" s="2"/>
      <c r="H13" s="2"/>
    </row>
    <row r="14" spans="1:8" ht="12.75">
      <c r="A14" s="159"/>
      <c r="B14" s="159"/>
      <c r="C14" s="159"/>
      <c r="D14" s="159"/>
      <c r="E14" s="159"/>
      <c r="F14" s="159"/>
      <c r="G14" s="2"/>
      <c r="H14" s="2"/>
    </row>
    <row r="15" spans="1:8" ht="29.25" customHeight="1">
      <c r="A15" s="159"/>
      <c r="B15" s="159"/>
      <c r="C15" s="159"/>
      <c r="D15" s="159"/>
      <c r="E15" s="159"/>
      <c r="F15" s="159"/>
      <c r="G15" s="2"/>
      <c r="H15" s="2"/>
    </row>
    <row r="16" ht="12.75">
      <c r="A16" s="4"/>
    </row>
    <row r="17" spans="1:4" ht="12.75">
      <c r="A17" s="5" t="s">
        <v>294</v>
      </c>
      <c r="B17" s="5"/>
      <c r="C17" s="5"/>
      <c r="D17" s="5"/>
    </row>
    <row r="19" ht="12.75">
      <c r="A19" s="6" t="s">
        <v>2</v>
      </c>
    </row>
    <row r="20" ht="12.75">
      <c r="A20" s="6" t="s">
        <v>297</v>
      </c>
    </row>
    <row r="21" ht="12.75">
      <c r="A21" s="6"/>
    </row>
    <row r="23" spans="2:6" ht="12.75">
      <c r="B23" s="7" t="s">
        <v>215</v>
      </c>
      <c r="C23" s="149" t="s">
        <v>4</v>
      </c>
      <c r="D23" s="150"/>
      <c r="E23" s="149" t="s">
        <v>5</v>
      </c>
      <c r="F23" s="150"/>
    </row>
    <row r="24" spans="2:7" ht="12.75">
      <c r="B24" s="8">
        <v>2000</v>
      </c>
      <c r="C24" s="128">
        <v>20200000</v>
      </c>
      <c r="D24" s="129"/>
      <c r="E24" s="128">
        <v>155500000</v>
      </c>
      <c r="F24" s="129"/>
      <c r="G24" s="11"/>
    </row>
    <row r="25" spans="2:7" ht="12.75">
      <c r="B25" s="12">
        <v>2001</v>
      </c>
      <c r="C25" s="128">
        <v>22000000</v>
      </c>
      <c r="D25" s="129"/>
      <c r="E25" s="128">
        <v>169500000</v>
      </c>
      <c r="F25" s="129"/>
      <c r="G25" s="11"/>
    </row>
    <row r="26" spans="2:7" ht="12.75">
      <c r="B26" s="12">
        <v>2002</v>
      </c>
      <c r="C26" s="128">
        <v>23800000</v>
      </c>
      <c r="D26" s="129"/>
      <c r="E26" s="128">
        <v>183200000</v>
      </c>
      <c r="F26" s="129"/>
      <c r="G26" s="11"/>
    </row>
    <row r="27" spans="2:7" ht="12.75">
      <c r="B27" s="12">
        <v>2003</v>
      </c>
      <c r="C27" s="128">
        <v>23800000</v>
      </c>
      <c r="D27" s="129"/>
      <c r="E27" s="128">
        <v>150000000</v>
      </c>
      <c r="F27" s="129"/>
      <c r="G27" s="11" t="s">
        <v>6</v>
      </c>
    </row>
    <row r="28" spans="2:7" ht="12.75">
      <c r="B28" s="12">
        <v>2004</v>
      </c>
      <c r="C28" s="128">
        <v>25000000</v>
      </c>
      <c r="D28" s="129"/>
      <c r="E28" s="128">
        <v>80000000</v>
      </c>
      <c r="F28" s="129"/>
      <c r="G28" s="11" t="s">
        <v>7</v>
      </c>
    </row>
    <row r="29" spans="2:7" ht="12.75">
      <c r="B29" s="12">
        <v>2005</v>
      </c>
      <c r="C29" s="128">
        <v>26525000</v>
      </c>
      <c r="D29" s="129"/>
      <c r="E29" s="128">
        <v>84880000</v>
      </c>
      <c r="F29" s="129"/>
      <c r="G29" s="11"/>
    </row>
    <row r="30" spans="2:7" ht="12.75">
      <c r="B30" s="12">
        <v>2006</v>
      </c>
      <c r="C30" s="128">
        <v>27870000</v>
      </c>
      <c r="D30" s="129"/>
      <c r="E30" s="128">
        <v>89183000</v>
      </c>
      <c r="F30" s="129"/>
      <c r="G30" s="11"/>
    </row>
    <row r="31" spans="2:7" ht="12.75">
      <c r="B31" s="13"/>
      <c r="C31" s="14"/>
      <c r="D31" s="14"/>
      <c r="E31" s="14"/>
      <c r="F31" s="14"/>
      <c r="G31" s="11"/>
    </row>
    <row r="32" spans="1:7" ht="12.75">
      <c r="A32" s="3" t="s">
        <v>344</v>
      </c>
      <c r="B32" s="13"/>
      <c r="C32" s="14"/>
      <c r="D32" s="14"/>
      <c r="E32" s="14"/>
      <c r="F32" s="14"/>
      <c r="G32" s="11"/>
    </row>
    <row r="33" spans="1:6" ht="12.75">
      <c r="A33" s="1" t="s">
        <v>295</v>
      </c>
      <c r="B33" s="1"/>
      <c r="C33" s="11"/>
      <c r="D33" s="11"/>
      <c r="E33" s="11"/>
      <c r="F33" s="11"/>
    </row>
    <row r="34" spans="2:6" ht="12.75">
      <c r="B34" s="11"/>
      <c r="C34" s="11"/>
      <c r="D34" s="11"/>
      <c r="E34" s="11"/>
      <c r="F34" s="11"/>
    </row>
    <row r="35" spans="1:6" ht="12.75">
      <c r="A35" s="6" t="s">
        <v>8</v>
      </c>
      <c r="B35" s="11"/>
      <c r="C35" s="11"/>
      <c r="D35" s="11"/>
      <c r="E35" s="11"/>
      <c r="F35" s="11"/>
    </row>
    <row r="36" spans="1:6" ht="12.75">
      <c r="A36" s="6" t="s">
        <v>345</v>
      </c>
      <c r="B36" s="11"/>
      <c r="C36" s="11"/>
      <c r="D36" s="11"/>
      <c r="E36" s="11"/>
      <c r="F36" s="11"/>
    </row>
    <row r="37" spans="1:6" ht="12.75">
      <c r="A37" s="6" t="s">
        <v>298</v>
      </c>
      <c r="B37" s="11"/>
      <c r="C37" s="11"/>
      <c r="D37" s="11"/>
      <c r="E37" s="11"/>
      <c r="F37" s="11"/>
    </row>
    <row r="38" spans="2:6" ht="13.5" thickBot="1">
      <c r="B38" s="11"/>
      <c r="C38" s="11"/>
      <c r="D38" s="11"/>
      <c r="E38" s="11"/>
      <c r="F38" s="11"/>
    </row>
    <row r="39" spans="2:6" ht="12.75">
      <c r="B39" s="15" t="s">
        <v>215</v>
      </c>
      <c r="C39" s="133" t="s">
        <v>102</v>
      </c>
      <c r="D39" s="134"/>
      <c r="E39" s="133" t="s">
        <v>104</v>
      </c>
      <c r="F39" s="134"/>
    </row>
    <row r="40" spans="2:6" ht="13.5" thickBot="1">
      <c r="B40" s="16"/>
      <c r="C40" s="140" t="s">
        <v>103</v>
      </c>
      <c r="D40" s="141"/>
      <c r="E40" s="140" t="s">
        <v>105</v>
      </c>
      <c r="F40" s="141"/>
    </row>
    <row r="41" spans="2:6" ht="12.75">
      <c r="B41" s="8">
        <v>2000</v>
      </c>
      <c r="C41" s="131">
        <v>1349400000</v>
      </c>
      <c r="D41" s="123"/>
      <c r="E41" s="128">
        <v>1349400000</v>
      </c>
      <c r="F41" s="129"/>
    </row>
    <row r="42" spans="2:6" ht="12.75">
      <c r="B42" s="12">
        <v>2001</v>
      </c>
      <c r="C42" s="128">
        <v>1470300000</v>
      </c>
      <c r="D42" s="129"/>
      <c r="E42" s="128">
        <v>1470300000</v>
      </c>
      <c r="F42" s="129"/>
    </row>
    <row r="43" spans="2:6" ht="12.75">
      <c r="B43" s="12">
        <v>2002</v>
      </c>
      <c r="C43" s="128">
        <v>1589100000</v>
      </c>
      <c r="D43" s="129"/>
      <c r="E43" s="128">
        <v>1589100000</v>
      </c>
      <c r="F43" s="129"/>
    </row>
    <row r="44" spans="2:6" ht="12.75">
      <c r="B44" s="12">
        <v>2003</v>
      </c>
      <c r="C44" s="128">
        <v>1684400000</v>
      </c>
      <c r="D44" s="129"/>
      <c r="E44" s="128">
        <v>1684400000</v>
      </c>
      <c r="F44" s="129"/>
    </row>
    <row r="45" spans="2:6" ht="12.75">
      <c r="B45" s="12">
        <v>2004</v>
      </c>
      <c r="C45" s="128">
        <v>1800495000</v>
      </c>
      <c r="D45" s="129"/>
      <c r="E45" s="128">
        <v>1800495000</v>
      </c>
      <c r="F45" s="129"/>
    </row>
    <row r="46" spans="2:6" ht="12.75">
      <c r="B46" s="12">
        <v>2005</v>
      </c>
      <c r="C46" s="128">
        <v>1910325000</v>
      </c>
      <c r="D46" s="129"/>
      <c r="E46" s="128">
        <v>1910325000</v>
      </c>
      <c r="F46" s="129"/>
    </row>
    <row r="47" spans="2:6" ht="12.75">
      <c r="B47" s="12">
        <v>2006</v>
      </c>
      <c r="C47" s="128">
        <v>2007179000</v>
      </c>
      <c r="D47" s="129"/>
      <c r="E47" s="128">
        <v>2007179000</v>
      </c>
      <c r="F47" s="129"/>
    </row>
    <row r="48" spans="2:6" ht="12.75">
      <c r="B48" s="11"/>
      <c r="C48" s="11"/>
      <c r="D48" s="11"/>
      <c r="E48" s="11"/>
      <c r="F48" s="11"/>
    </row>
    <row r="49" spans="1:6" ht="12.75">
      <c r="A49" s="6" t="s">
        <v>21</v>
      </c>
      <c r="B49" s="11"/>
      <c r="C49" s="11"/>
      <c r="D49" s="11"/>
      <c r="E49" s="11"/>
      <c r="F49" s="11"/>
    </row>
    <row r="50" spans="1:6" ht="12.75">
      <c r="A50" s="6" t="s">
        <v>299</v>
      </c>
      <c r="B50" s="11"/>
      <c r="C50" s="11"/>
      <c r="D50" s="11"/>
      <c r="E50" s="11"/>
      <c r="F50" s="11"/>
    </row>
    <row r="51" spans="1:6" ht="12.75">
      <c r="A51" s="6" t="s">
        <v>300</v>
      </c>
      <c r="B51" s="11"/>
      <c r="C51" s="11"/>
      <c r="D51" s="11"/>
      <c r="E51" s="11"/>
      <c r="F51" s="11"/>
    </row>
    <row r="52" spans="2:6" ht="12.75">
      <c r="B52" s="11"/>
      <c r="C52" s="11"/>
      <c r="D52" s="11"/>
      <c r="E52" s="11"/>
      <c r="F52" s="11"/>
    </row>
    <row r="53" spans="2:6" ht="13.5" thickBot="1">
      <c r="B53" s="11"/>
      <c r="C53" s="11"/>
      <c r="D53" s="11"/>
      <c r="E53" s="11"/>
      <c r="F53" s="11"/>
    </row>
    <row r="54" spans="2:6" ht="12.75">
      <c r="B54" s="15" t="s">
        <v>9</v>
      </c>
      <c r="C54" s="133" t="s">
        <v>301</v>
      </c>
      <c r="D54" s="139"/>
      <c r="E54" s="133" t="s">
        <v>17</v>
      </c>
      <c r="F54" s="134"/>
    </row>
    <row r="55" spans="2:6" ht="12.75">
      <c r="B55" s="20" t="s">
        <v>10</v>
      </c>
      <c r="C55" s="135" t="s">
        <v>302</v>
      </c>
      <c r="D55" s="151"/>
      <c r="E55" s="152" t="s">
        <v>303</v>
      </c>
      <c r="F55" s="136"/>
    </row>
    <row r="56" spans="2:6" ht="12.75">
      <c r="B56" s="20"/>
      <c r="C56" s="135" t="s">
        <v>18</v>
      </c>
      <c r="D56" s="136"/>
      <c r="E56" s="135" t="s">
        <v>20</v>
      </c>
      <c r="F56" s="136"/>
    </row>
    <row r="57" spans="2:6" ht="13.5" thickBot="1">
      <c r="B57" s="23"/>
      <c r="C57" s="140" t="s">
        <v>19</v>
      </c>
      <c r="D57" s="124"/>
      <c r="E57" s="140" t="s">
        <v>19</v>
      </c>
      <c r="F57" s="124"/>
    </row>
    <row r="58" spans="2:6" ht="12.75">
      <c r="B58" s="8" t="s">
        <v>11</v>
      </c>
      <c r="C58" s="128">
        <f>+(5000*236460)</f>
        <v>1182300000</v>
      </c>
      <c r="D58" s="129"/>
      <c r="E58" s="128">
        <f>+(3000*236460)</f>
        <v>709380000</v>
      </c>
      <c r="F58" s="129"/>
    </row>
    <row r="59" spans="2:6" ht="12.75">
      <c r="B59" s="8" t="s">
        <v>12</v>
      </c>
      <c r="C59" s="128">
        <f>+(5000*260106)</f>
        <v>1300530000</v>
      </c>
      <c r="D59" s="129"/>
      <c r="E59" s="128">
        <f>+(3000*260106)</f>
        <v>780318000</v>
      </c>
      <c r="F59" s="129"/>
    </row>
    <row r="60" spans="2:6" ht="12.75">
      <c r="B60" s="8" t="s">
        <v>13</v>
      </c>
      <c r="C60" s="128">
        <f>+(5000*286000)</f>
        <v>1430000000</v>
      </c>
      <c r="D60" s="129"/>
      <c r="E60" s="128">
        <f>+(3000*286000)</f>
        <v>858000000</v>
      </c>
      <c r="F60" s="129"/>
    </row>
    <row r="61" spans="2:6" ht="12.75">
      <c r="B61" s="8" t="s">
        <v>14</v>
      </c>
      <c r="C61" s="128">
        <f>+(5000*309000)</f>
        <v>1545000000</v>
      </c>
      <c r="D61" s="129"/>
      <c r="E61" s="128">
        <f>+(3000*309000)</f>
        <v>927000000</v>
      </c>
      <c r="F61" s="129"/>
    </row>
    <row r="62" spans="2:6" ht="12.75">
      <c r="B62" s="8" t="s">
        <v>15</v>
      </c>
      <c r="C62" s="128">
        <f>+(5000*332000)</f>
        <v>1660000000</v>
      </c>
      <c r="D62" s="129"/>
      <c r="E62" s="128">
        <f>+(3000*332000)</f>
        <v>996000000</v>
      </c>
      <c r="F62" s="129"/>
    </row>
    <row r="63" spans="2:6" ht="12.75">
      <c r="B63" s="8" t="s">
        <v>16</v>
      </c>
      <c r="C63" s="128">
        <f>+(5000*358000)</f>
        <v>1790000000</v>
      </c>
      <c r="D63" s="129"/>
      <c r="E63" s="128">
        <f>+(3000*358000)</f>
        <v>1074000000</v>
      </c>
      <c r="F63" s="129"/>
    </row>
    <row r="64" spans="2:6" ht="12.75">
      <c r="B64" s="8" t="s">
        <v>239</v>
      </c>
      <c r="C64" s="128">
        <f>+(5000*381500)</f>
        <v>1907500000</v>
      </c>
      <c r="D64" s="129"/>
      <c r="E64" s="128">
        <f>+(3000*381500)</f>
        <v>1144500000</v>
      </c>
      <c r="F64" s="129"/>
    </row>
    <row r="65" spans="2:6" ht="12.75">
      <c r="B65" s="11"/>
      <c r="C65" s="11"/>
      <c r="D65" s="11"/>
      <c r="E65" s="11"/>
      <c r="F65" s="11"/>
    </row>
    <row r="66" spans="1:6" ht="12.75">
      <c r="A66" s="6" t="s">
        <v>304</v>
      </c>
      <c r="B66" s="11"/>
      <c r="C66" s="11"/>
      <c r="D66" s="11"/>
      <c r="E66" s="11"/>
      <c r="F66" s="11"/>
    </row>
    <row r="67" spans="1:6" ht="12.75">
      <c r="A67" s="6" t="s">
        <v>23</v>
      </c>
      <c r="B67" s="11"/>
      <c r="C67" s="11"/>
      <c r="D67" s="11"/>
      <c r="E67" s="11"/>
      <c r="F67" s="11"/>
    </row>
    <row r="68" spans="1:6" ht="12.75">
      <c r="A68" s="6" t="s">
        <v>305</v>
      </c>
      <c r="B68" s="11"/>
      <c r="C68" s="11"/>
      <c r="D68" s="11"/>
      <c r="E68" s="11"/>
      <c r="F68" s="11"/>
    </row>
    <row r="69" spans="1:6" ht="12.75">
      <c r="A69" s="6"/>
      <c r="B69" s="11"/>
      <c r="C69" s="11"/>
      <c r="D69" s="11"/>
      <c r="E69" s="11"/>
      <c r="F69" s="11"/>
    </row>
    <row r="70" spans="2:6" ht="12.75">
      <c r="B70" s="11"/>
      <c r="C70" s="11"/>
      <c r="D70" s="11"/>
      <c r="E70" s="147"/>
      <c r="F70" s="147"/>
    </row>
    <row r="71" spans="2:6" ht="12.75">
      <c r="B71" s="24" t="s">
        <v>3</v>
      </c>
      <c r="C71" s="24" t="s">
        <v>22</v>
      </c>
      <c r="D71" s="11"/>
      <c r="E71" s="7" t="s">
        <v>3</v>
      </c>
      <c r="F71" s="7" t="s">
        <v>22</v>
      </c>
    </row>
    <row r="72" spans="2:6" ht="12.75">
      <c r="B72" s="8">
        <v>1992</v>
      </c>
      <c r="C72" s="25">
        <v>0.2517</v>
      </c>
      <c r="D72" s="11"/>
      <c r="E72" s="8">
        <f>+B78+1</f>
        <v>1999</v>
      </c>
      <c r="F72" s="25">
        <v>0.0963</v>
      </c>
    </row>
    <row r="73" spans="2:6" ht="12.75">
      <c r="B73" s="12">
        <f aca="true" t="shared" si="0" ref="B73:B78">+B72+1</f>
        <v>1993</v>
      </c>
      <c r="C73" s="26">
        <v>0.2303</v>
      </c>
      <c r="D73" s="11"/>
      <c r="E73" s="12">
        <f aca="true" t="shared" si="1" ref="E73:E78">+E72+1</f>
        <v>2000</v>
      </c>
      <c r="F73" s="26">
        <v>0.0877</v>
      </c>
    </row>
    <row r="74" spans="2:6" ht="12.75">
      <c r="B74" s="12">
        <f t="shared" si="0"/>
        <v>1994</v>
      </c>
      <c r="C74" s="26">
        <v>0.2166</v>
      </c>
      <c r="D74" s="11"/>
      <c r="E74" s="12">
        <f t="shared" si="1"/>
        <v>2001</v>
      </c>
      <c r="F74" s="26">
        <v>0.0776</v>
      </c>
    </row>
    <row r="75" spans="2:6" ht="12.75">
      <c r="B75" s="12">
        <f t="shared" si="0"/>
        <v>1995</v>
      </c>
      <c r="C75" s="26">
        <v>0.2028</v>
      </c>
      <c r="D75" s="11"/>
      <c r="E75" s="12">
        <f t="shared" si="1"/>
        <v>2002</v>
      </c>
      <c r="F75" s="26">
        <v>0.0703</v>
      </c>
    </row>
    <row r="76" spans="2:6" ht="12.75">
      <c r="B76" s="12">
        <f t="shared" si="0"/>
        <v>1996</v>
      </c>
      <c r="C76" s="26">
        <v>0.2209</v>
      </c>
      <c r="D76" s="11"/>
      <c r="E76" s="12">
        <f t="shared" si="1"/>
        <v>2003</v>
      </c>
      <c r="F76" s="26">
        <v>0.0612</v>
      </c>
    </row>
    <row r="77" spans="2:6" ht="12.75">
      <c r="B77" s="12">
        <f t="shared" si="0"/>
        <v>1997</v>
      </c>
      <c r="C77" s="26">
        <v>0.1738</v>
      </c>
      <c r="D77" s="11"/>
      <c r="E77" s="12">
        <f t="shared" si="1"/>
        <v>2004</v>
      </c>
      <c r="F77" s="26">
        <v>0.0592</v>
      </c>
    </row>
    <row r="78" spans="2:6" ht="12.75">
      <c r="B78" s="12">
        <f t="shared" si="0"/>
        <v>1998</v>
      </c>
      <c r="C78" s="26">
        <v>0.1569</v>
      </c>
      <c r="D78" s="11"/>
      <c r="E78" s="12">
        <f t="shared" si="1"/>
        <v>2005</v>
      </c>
      <c r="F78" s="27">
        <v>0.0516</v>
      </c>
    </row>
    <row r="79" spans="2:6" ht="12.75">
      <c r="B79" s="11"/>
      <c r="C79" s="11"/>
      <c r="D79" s="11"/>
      <c r="E79" s="11"/>
      <c r="F79" s="11"/>
    </row>
    <row r="80" spans="2:6" ht="12.75">
      <c r="B80" s="11"/>
      <c r="C80" s="11"/>
      <c r="D80" s="11"/>
      <c r="E80" s="11"/>
      <c r="F80" s="11"/>
    </row>
    <row r="81" spans="1:6" ht="12.75">
      <c r="A81" s="6" t="s">
        <v>49</v>
      </c>
      <c r="B81" s="11"/>
      <c r="C81" s="11"/>
      <c r="D81" s="11"/>
      <c r="E81" s="11"/>
      <c r="F81" s="11"/>
    </row>
    <row r="82" spans="1:6" ht="12.75">
      <c r="A82" s="6" t="s">
        <v>50</v>
      </c>
      <c r="B82" s="11"/>
      <c r="C82" s="11"/>
      <c r="D82" s="11"/>
      <c r="E82" s="11"/>
      <c r="F82" s="11"/>
    </row>
    <row r="83" spans="1:6" ht="12.75">
      <c r="A83" s="6" t="s">
        <v>306</v>
      </c>
      <c r="B83" s="11"/>
      <c r="C83" s="11"/>
      <c r="D83" s="11"/>
      <c r="E83" s="11"/>
      <c r="F83" s="11"/>
    </row>
    <row r="84" spans="2:6" ht="13.5" thickBot="1">
      <c r="B84" s="11"/>
      <c r="C84" s="11"/>
      <c r="D84" s="11"/>
      <c r="E84" s="11"/>
      <c r="F84" s="11"/>
    </row>
    <row r="85" spans="2:6" ht="12.75">
      <c r="B85" s="28" t="s">
        <v>51</v>
      </c>
      <c r="C85" s="29" t="s">
        <v>54</v>
      </c>
      <c r="D85" s="11"/>
      <c r="E85" s="11"/>
      <c r="F85" s="11"/>
    </row>
    <row r="86" spans="2:6" ht="12.75">
      <c r="B86" s="30" t="s">
        <v>52</v>
      </c>
      <c r="C86" s="31" t="s">
        <v>55</v>
      </c>
      <c r="D86" s="11"/>
      <c r="E86" s="11"/>
      <c r="F86" s="11"/>
    </row>
    <row r="87" spans="2:6" ht="12.75">
      <c r="B87" s="30" t="s">
        <v>53</v>
      </c>
      <c r="C87" s="31" t="s">
        <v>307</v>
      </c>
      <c r="D87" s="11"/>
      <c r="E87" s="11"/>
      <c r="F87" s="11"/>
    </row>
    <row r="88" spans="2:6" ht="13.5" thickBot="1">
      <c r="B88" s="23"/>
      <c r="C88" s="32" t="s">
        <v>56</v>
      </c>
      <c r="D88" s="11"/>
      <c r="E88" s="11"/>
      <c r="F88" s="11"/>
    </row>
    <row r="89" spans="2:6" ht="12.75">
      <c r="B89" s="8">
        <v>1997</v>
      </c>
      <c r="C89" s="18">
        <v>59000000</v>
      </c>
      <c r="D89" s="11" t="s">
        <v>57</v>
      </c>
      <c r="E89" s="11"/>
      <c r="F89" s="11"/>
    </row>
    <row r="90" spans="2:6" ht="12.75">
      <c r="B90" s="12">
        <f aca="true" t="shared" si="2" ref="B90:B96">+B89+1</f>
        <v>1998</v>
      </c>
      <c r="C90" s="18">
        <v>68400000</v>
      </c>
      <c r="D90" s="11" t="s">
        <v>58</v>
      </c>
      <c r="E90" s="11"/>
      <c r="F90" s="11"/>
    </row>
    <row r="91" spans="2:6" ht="12.75">
      <c r="B91" s="12">
        <f t="shared" si="2"/>
        <v>1999</v>
      </c>
      <c r="C91" s="9">
        <v>80100000</v>
      </c>
      <c r="D91" s="11" t="s">
        <v>308</v>
      </c>
      <c r="E91" s="11"/>
      <c r="F91" s="11"/>
    </row>
    <row r="92" spans="2:6" ht="12.75">
      <c r="B92" s="12">
        <f t="shared" si="2"/>
        <v>2000</v>
      </c>
      <c r="C92" s="9">
        <v>87600000</v>
      </c>
      <c r="D92" s="11" t="s">
        <v>59</v>
      </c>
      <c r="E92" s="11"/>
      <c r="F92" s="11"/>
    </row>
    <row r="93" spans="2:6" ht="12.75">
      <c r="B93" s="12">
        <f t="shared" si="2"/>
        <v>2001</v>
      </c>
      <c r="C93" s="9">
        <v>95500000</v>
      </c>
      <c r="D93" s="11"/>
      <c r="E93" s="11"/>
      <c r="F93" s="11"/>
    </row>
    <row r="94" spans="2:6" ht="12.75">
      <c r="B94" s="12">
        <f t="shared" si="2"/>
        <v>2002</v>
      </c>
      <c r="C94" s="9">
        <v>103200000</v>
      </c>
      <c r="D94" s="11"/>
      <c r="E94" s="11"/>
      <c r="F94" s="11"/>
    </row>
    <row r="95" spans="2:6" ht="12.75">
      <c r="B95" s="12">
        <f t="shared" si="2"/>
        <v>2003</v>
      </c>
      <c r="C95" s="9">
        <v>109400000</v>
      </c>
      <c r="D95" s="11"/>
      <c r="E95" s="11"/>
      <c r="F95" s="11"/>
    </row>
    <row r="96" spans="2:6" ht="12.75">
      <c r="B96" s="12">
        <f t="shared" si="2"/>
        <v>2004</v>
      </c>
      <c r="C96" s="9">
        <v>116916000</v>
      </c>
      <c r="D96" s="11"/>
      <c r="E96" s="11"/>
      <c r="F96" s="11"/>
    </row>
    <row r="97" spans="2:6" ht="12.75">
      <c r="B97" s="12">
        <f>+B96+1</f>
        <v>2005</v>
      </c>
      <c r="C97" s="9">
        <v>124048000</v>
      </c>
      <c r="D97" s="11"/>
      <c r="E97" s="11"/>
      <c r="F97" s="11"/>
    </row>
    <row r="98" spans="2:6" ht="12.75">
      <c r="B98" s="12">
        <f>+B97+1</f>
        <v>2006</v>
      </c>
      <c r="C98" s="9">
        <v>130337000</v>
      </c>
      <c r="D98" s="11"/>
      <c r="E98" s="11"/>
      <c r="F98" s="11"/>
    </row>
    <row r="99" spans="2:6" ht="12.75">
      <c r="B99" s="11"/>
      <c r="C99" s="11"/>
      <c r="D99" s="11"/>
      <c r="E99" s="11"/>
      <c r="F99" s="11"/>
    </row>
    <row r="100" spans="1:6" ht="12.75">
      <c r="A100" s="6" t="s">
        <v>60</v>
      </c>
      <c r="B100" s="11"/>
      <c r="C100" s="11"/>
      <c r="D100" s="11"/>
      <c r="E100" s="11"/>
      <c r="F100" s="11"/>
    </row>
    <row r="101" spans="1:6" ht="12.75">
      <c r="A101" s="6" t="s">
        <v>309</v>
      </c>
      <c r="B101" s="11"/>
      <c r="C101" s="11"/>
      <c r="D101" s="11"/>
      <c r="E101" s="11"/>
      <c r="F101" s="11"/>
    </row>
    <row r="102" spans="2:6" ht="12.75">
      <c r="B102" s="11"/>
      <c r="C102" s="11"/>
      <c r="D102" s="11"/>
      <c r="E102" s="11"/>
      <c r="F102" s="11"/>
    </row>
    <row r="103" spans="2:6" ht="12.75">
      <c r="B103" s="24" t="s">
        <v>3</v>
      </c>
      <c r="C103" s="24" t="s">
        <v>24</v>
      </c>
      <c r="D103" s="11"/>
      <c r="E103" s="24" t="s">
        <v>3</v>
      </c>
      <c r="F103" s="24" t="s">
        <v>24</v>
      </c>
    </row>
    <row r="104" spans="2:6" ht="12.75">
      <c r="B104" s="8">
        <v>1981</v>
      </c>
      <c r="C104" s="25">
        <v>0.2775</v>
      </c>
      <c r="D104" s="11"/>
      <c r="E104" s="8">
        <f>+B116+1</f>
        <v>1994</v>
      </c>
      <c r="F104" s="25">
        <v>0.2208</v>
      </c>
    </row>
    <row r="105" spans="2:6" ht="12.75">
      <c r="B105" s="12">
        <f aca="true" t="shared" si="3" ref="B105:B116">+B104+1</f>
        <v>1982</v>
      </c>
      <c r="C105" s="26">
        <v>0.2347</v>
      </c>
      <c r="D105" s="11"/>
      <c r="E105" s="12">
        <f>+E104+1</f>
        <v>1995</v>
      </c>
      <c r="F105" s="26">
        <v>0.2231</v>
      </c>
    </row>
    <row r="106" spans="2:6" ht="12.75">
      <c r="B106" s="12">
        <f t="shared" si="3"/>
        <v>1983</v>
      </c>
      <c r="C106" s="26">
        <v>0.1942</v>
      </c>
      <c r="D106" s="11"/>
      <c r="E106" s="12">
        <f>+E105+1</f>
        <v>1996</v>
      </c>
      <c r="F106" s="26">
        <v>0.18</v>
      </c>
    </row>
    <row r="107" spans="2:6" ht="12.75">
      <c r="B107" s="12">
        <f t="shared" si="3"/>
        <v>1984</v>
      </c>
      <c r="C107" s="26">
        <v>0.1517</v>
      </c>
      <c r="D107" s="11"/>
      <c r="E107" s="12">
        <f>+E106+1</f>
        <v>1997</v>
      </c>
      <c r="F107" s="26">
        <v>0.16</v>
      </c>
    </row>
    <row r="108" spans="2:6" ht="12.75">
      <c r="B108" s="12">
        <f t="shared" si="3"/>
        <v>1985</v>
      </c>
      <c r="C108" s="26">
        <v>0.2451</v>
      </c>
      <c r="D108" s="11"/>
      <c r="E108" s="12">
        <f>+E107+1</f>
        <v>1998</v>
      </c>
      <c r="F108" s="26">
        <v>0.16</v>
      </c>
    </row>
    <row r="109" spans="2:6" ht="12.75">
      <c r="B109" s="12">
        <f t="shared" si="3"/>
        <v>1986</v>
      </c>
      <c r="C109" s="26">
        <v>0.163</v>
      </c>
      <c r="D109" s="11"/>
      <c r="E109" s="12">
        <f>+E108+1</f>
        <v>1999</v>
      </c>
      <c r="F109" s="26">
        <v>0.1707</v>
      </c>
    </row>
    <row r="110" spans="2:6" ht="12.75">
      <c r="B110" s="12">
        <f t="shared" si="3"/>
        <v>1987</v>
      </c>
      <c r="C110" s="26">
        <v>0.1679</v>
      </c>
      <c r="D110" s="11"/>
      <c r="E110" s="12">
        <f aca="true" t="shared" si="4" ref="E110:E115">+E109+1</f>
        <v>2000</v>
      </c>
      <c r="F110" s="26">
        <v>0.0936</v>
      </c>
    </row>
    <row r="111" spans="2:6" ht="12.75">
      <c r="B111" s="12">
        <f t="shared" si="3"/>
        <v>1988</v>
      </c>
      <c r="C111" s="26">
        <v>0.2365</v>
      </c>
      <c r="D111" s="11"/>
      <c r="E111" s="12">
        <f t="shared" si="4"/>
        <v>2001</v>
      </c>
      <c r="F111" s="26">
        <v>0.0896</v>
      </c>
    </row>
    <row r="112" spans="2:6" ht="12.75">
      <c r="B112" s="12">
        <f t="shared" si="3"/>
        <v>1989</v>
      </c>
      <c r="C112" s="26">
        <v>0.2799</v>
      </c>
      <c r="D112" s="11"/>
      <c r="E112" s="12">
        <f t="shared" si="4"/>
        <v>2002</v>
      </c>
      <c r="F112" s="26">
        <v>0.06</v>
      </c>
    </row>
    <row r="113" spans="2:7" ht="12.75">
      <c r="B113" s="12">
        <f t="shared" si="3"/>
        <v>1990</v>
      </c>
      <c r="C113" s="26">
        <v>0.2664</v>
      </c>
      <c r="D113" s="11"/>
      <c r="E113" s="12">
        <f t="shared" si="4"/>
        <v>2003</v>
      </c>
      <c r="F113" s="26">
        <v>0.06</v>
      </c>
      <c r="G113" s="3" t="s">
        <v>25</v>
      </c>
    </row>
    <row r="114" spans="2:7" ht="12.75">
      <c r="B114" s="12">
        <f t="shared" si="3"/>
        <v>1991</v>
      </c>
      <c r="C114" s="26">
        <v>0.3004</v>
      </c>
      <c r="D114" s="11"/>
      <c r="E114" s="12">
        <f t="shared" si="4"/>
        <v>2004</v>
      </c>
      <c r="F114" s="26">
        <v>0.0695</v>
      </c>
      <c r="G114" s="3" t="s">
        <v>242</v>
      </c>
    </row>
    <row r="115" spans="2:7" ht="12.75">
      <c r="B115" s="12">
        <f t="shared" si="3"/>
        <v>1992</v>
      </c>
      <c r="C115" s="26">
        <v>0.2981</v>
      </c>
      <c r="D115" s="11"/>
      <c r="E115" s="12">
        <f t="shared" si="4"/>
        <v>2005</v>
      </c>
      <c r="F115" s="26">
        <v>0.061</v>
      </c>
      <c r="G115" s="3" t="s">
        <v>241</v>
      </c>
    </row>
    <row r="116" spans="2:6" ht="12.75">
      <c r="B116" s="12">
        <f t="shared" si="3"/>
        <v>1993</v>
      </c>
      <c r="C116" s="26">
        <v>0.262</v>
      </c>
      <c r="D116" s="11"/>
      <c r="E116" s="11"/>
      <c r="F116" s="11"/>
    </row>
    <row r="117" spans="2:6" ht="12.75">
      <c r="B117" s="11"/>
      <c r="C117" s="11"/>
      <c r="D117" s="11"/>
      <c r="E117" s="11"/>
      <c r="F117" s="11"/>
    </row>
    <row r="118" spans="2:6" ht="12.75">
      <c r="B118" s="11"/>
      <c r="C118" s="11"/>
      <c r="D118" s="11"/>
      <c r="E118" s="11"/>
      <c r="F118" s="11"/>
    </row>
    <row r="119" spans="1:6" ht="12.75">
      <c r="A119" s="6" t="s">
        <v>310</v>
      </c>
      <c r="B119" s="11"/>
      <c r="C119" s="11"/>
      <c r="D119" s="11"/>
      <c r="E119" s="11"/>
      <c r="F119" s="11"/>
    </row>
    <row r="120" spans="1:6" ht="12.75">
      <c r="A120" s="6" t="s">
        <v>311</v>
      </c>
      <c r="B120" s="11"/>
      <c r="C120" s="11"/>
      <c r="D120" s="11"/>
      <c r="E120" s="11"/>
      <c r="F120" s="11"/>
    </row>
    <row r="121" spans="1:6" ht="12.75">
      <c r="A121" s="6" t="s">
        <v>26</v>
      </c>
      <c r="B121" s="11"/>
      <c r="C121" s="11"/>
      <c r="D121" s="11"/>
      <c r="E121" s="11"/>
      <c r="F121" s="11"/>
    </row>
    <row r="122" spans="1:6" ht="12.75">
      <c r="A122" s="6" t="s">
        <v>27</v>
      </c>
      <c r="B122" s="11"/>
      <c r="C122" s="11"/>
      <c r="D122" s="11"/>
      <c r="E122" s="11"/>
      <c r="F122" s="11"/>
    </row>
    <row r="123" spans="1:6" ht="12.75">
      <c r="A123" s="6" t="s">
        <v>28</v>
      </c>
      <c r="B123" s="11"/>
      <c r="C123" s="11"/>
      <c r="D123" s="11"/>
      <c r="E123" s="11"/>
      <c r="F123" s="11"/>
    </row>
    <row r="124" spans="1:6" ht="12.75">
      <c r="A124" s="6" t="s">
        <v>29</v>
      </c>
      <c r="B124" s="11"/>
      <c r="C124" s="11"/>
      <c r="D124" s="11"/>
      <c r="E124" s="11"/>
      <c r="F124" s="11"/>
    </row>
    <row r="125" spans="2:6" ht="12.75">
      <c r="B125" s="11"/>
      <c r="C125" s="11"/>
      <c r="D125" s="11"/>
      <c r="E125" s="11"/>
      <c r="F125" s="11"/>
    </row>
    <row r="126" spans="2:6" ht="12.75">
      <c r="B126" s="24" t="s">
        <v>3</v>
      </c>
      <c r="C126" s="7" t="s">
        <v>214</v>
      </c>
      <c r="D126" s="11"/>
      <c r="E126" s="11"/>
      <c r="F126" s="11"/>
    </row>
    <row r="127" spans="2:6" ht="12.75">
      <c r="B127" s="8">
        <v>1996</v>
      </c>
      <c r="C127" s="25">
        <v>0.7727</v>
      </c>
      <c r="D127" s="11"/>
      <c r="E127" s="11"/>
      <c r="F127" s="11"/>
    </row>
    <row r="128" spans="2:6" ht="12.75">
      <c r="B128" s="12">
        <f>+B127+1</f>
        <v>1997</v>
      </c>
      <c r="C128" s="26">
        <v>0.7254</v>
      </c>
      <c r="D128" s="11"/>
      <c r="E128" s="11"/>
      <c r="F128" s="11"/>
    </row>
    <row r="129" spans="2:6" ht="12.75">
      <c r="B129" s="12">
        <f aca="true" t="shared" si="5" ref="B129:B135">+B128+1</f>
        <v>1998</v>
      </c>
      <c r="C129" s="26">
        <v>0.4831</v>
      </c>
      <c r="D129" s="11"/>
      <c r="E129" s="11"/>
      <c r="F129" s="11"/>
    </row>
    <row r="130" spans="2:6" ht="12.75">
      <c r="B130" s="12">
        <f t="shared" si="5"/>
        <v>1999</v>
      </c>
      <c r="C130" s="26">
        <v>0.5698</v>
      </c>
      <c r="D130" s="11"/>
      <c r="E130" s="11"/>
      <c r="F130" s="11"/>
    </row>
    <row r="131" spans="2:6" ht="12.75">
      <c r="B131" s="12">
        <f t="shared" si="5"/>
        <v>2000</v>
      </c>
      <c r="C131" s="26">
        <v>0.7</v>
      </c>
      <c r="D131" s="11"/>
      <c r="E131" s="11"/>
      <c r="F131" s="11"/>
    </row>
    <row r="132" spans="2:6" ht="12.75">
      <c r="B132" s="12">
        <f t="shared" si="5"/>
        <v>2001</v>
      </c>
      <c r="C132" s="26">
        <v>0.5935</v>
      </c>
      <c r="D132" s="11"/>
      <c r="E132" s="11"/>
      <c r="F132" s="11"/>
    </row>
    <row r="133" spans="2:6" ht="12.75">
      <c r="B133" s="12">
        <f t="shared" si="5"/>
        <v>2002</v>
      </c>
      <c r="C133" s="26">
        <v>0.7707</v>
      </c>
      <c r="D133" s="11"/>
      <c r="E133" s="11"/>
      <c r="F133" s="11"/>
    </row>
    <row r="134" spans="2:6" ht="12.75">
      <c r="B134" s="12">
        <f t="shared" si="5"/>
        <v>2003</v>
      </c>
      <c r="C134" s="26">
        <v>0.8042</v>
      </c>
      <c r="D134" s="11" t="s">
        <v>348</v>
      </c>
      <c r="E134" s="11"/>
      <c r="F134" s="11"/>
    </row>
    <row r="135" spans="2:6" ht="12.75">
      <c r="B135" s="12">
        <f t="shared" si="5"/>
        <v>2004</v>
      </c>
      <c r="C135" s="26">
        <v>0.6765</v>
      </c>
      <c r="D135" s="11" t="s">
        <v>347</v>
      </c>
      <c r="E135" s="11"/>
      <c r="F135" s="11"/>
    </row>
    <row r="136" spans="2:6" ht="12.75">
      <c r="B136" s="12">
        <f>+B135+1</f>
        <v>2005</v>
      </c>
      <c r="C136" s="26">
        <v>0.6745</v>
      </c>
      <c r="D136" s="11" t="s">
        <v>346</v>
      </c>
      <c r="E136" s="11"/>
      <c r="F136" s="11"/>
    </row>
    <row r="137" spans="2:6" ht="12.75">
      <c r="B137" s="11"/>
      <c r="C137" s="11"/>
      <c r="D137" s="11"/>
      <c r="E137" s="11"/>
      <c r="F137" s="11"/>
    </row>
    <row r="138" spans="2:6" ht="12.75">
      <c r="B138" s="11"/>
      <c r="C138" s="11"/>
      <c r="D138" s="11"/>
      <c r="E138" s="11"/>
      <c r="F138" s="11"/>
    </row>
    <row r="139" spans="2:6" ht="12.75">
      <c r="B139" s="11"/>
      <c r="C139" s="11"/>
      <c r="D139" s="11"/>
      <c r="E139" s="11"/>
      <c r="F139" s="11"/>
    </row>
    <row r="140" spans="2:6" ht="12.75">
      <c r="B140" s="11"/>
      <c r="C140" s="11"/>
      <c r="D140" s="11"/>
      <c r="E140" s="11"/>
      <c r="F140" s="11"/>
    </row>
    <row r="141" ht="12.75">
      <c r="A141" s="6" t="s">
        <v>312</v>
      </c>
    </row>
    <row r="142" ht="12.75">
      <c r="A142" s="6" t="s">
        <v>313</v>
      </c>
    </row>
    <row r="143" ht="12.75">
      <c r="A143" s="6" t="s">
        <v>30</v>
      </c>
    </row>
    <row r="144" ht="12.75">
      <c r="A144" s="6" t="s">
        <v>31</v>
      </c>
    </row>
    <row r="145" ht="12.75">
      <c r="A145" s="6"/>
    </row>
    <row r="146" spans="2:4" s="33" customFormat="1" ht="12.75">
      <c r="B146" s="34" t="s">
        <v>3</v>
      </c>
      <c r="C146" s="35" t="s">
        <v>350</v>
      </c>
      <c r="D146" s="35" t="s">
        <v>352</v>
      </c>
    </row>
    <row r="147" spans="2:4" s="33" customFormat="1" ht="12.75">
      <c r="B147" s="36"/>
      <c r="C147" s="37" t="s">
        <v>351</v>
      </c>
      <c r="D147" s="37" t="s">
        <v>353</v>
      </c>
    </row>
    <row r="148" spans="2:4" s="33" customFormat="1" ht="12.75">
      <c r="B148" s="36"/>
      <c r="C148" s="37" t="s">
        <v>243</v>
      </c>
      <c r="D148" s="37" t="s">
        <v>243</v>
      </c>
    </row>
    <row r="149" spans="2:4" s="33" customFormat="1" ht="12.75">
      <c r="B149" s="36"/>
      <c r="C149" s="37" t="s">
        <v>244</v>
      </c>
      <c r="D149" s="37" t="s">
        <v>244</v>
      </c>
    </row>
    <row r="150" spans="2:4" s="33" customFormat="1" ht="12.75">
      <c r="B150" s="38"/>
      <c r="C150" s="39" t="s">
        <v>314</v>
      </c>
      <c r="D150" s="39" t="s">
        <v>315</v>
      </c>
    </row>
    <row r="151" spans="2:4" ht="12.75">
      <c r="B151" s="8">
        <v>1996</v>
      </c>
      <c r="C151" s="25">
        <v>0.4419</v>
      </c>
      <c r="D151" s="25"/>
    </row>
    <row r="152" spans="2:4" ht="12.75">
      <c r="B152" s="12">
        <f>+B151+1</f>
        <v>1997</v>
      </c>
      <c r="C152" s="26">
        <v>0.4636</v>
      </c>
      <c r="D152" s="26"/>
    </row>
    <row r="153" spans="2:4" ht="12.75">
      <c r="B153" s="12">
        <f aca="true" t="shared" si="6" ref="B153:B159">+B152+1</f>
        <v>1998</v>
      </c>
      <c r="C153" s="26">
        <v>0.3823</v>
      </c>
      <c r="D153" s="26"/>
    </row>
    <row r="154" spans="2:4" ht="12.75">
      <c r="B154" s="12">
        <f t="shared" si="6"/>
        <v>1999</v>
      </c>
      <c r="C154" s="26">
        <v>0.3726</v>
      </c>
      <c r="D154" s="26"/>
    </row>
    <row r="155" spans="2:5" ht="12.75">
      <c r="B155" s="12">
        <f t="shared" si="6"/>
        <v>2000</v>
      </c>
      <c r="C155" s="26">
        <v>0.3317</v>
      </c>
      <c r="D155" s="26">
        <v>0.2891</v>
      </c>
      <c r="E155" s="3" t="s">
        <v>248</v>
      </c>
    </row>
    <row r="156" spans="2:5" ht="12.75">
      <c r="B156" s="12">
        <f t="shared" si="6"/>
        <v>2001</v>
      </c>
      <c r="C156" s="26">
        <v>0.2483</v>
      </c>
      <c r="D156" s="26">
        <v>0.4241</v>
      </c>
      <c r="E156" s="3" t="s">
        <v>245</v>
      </c>
    </row>
    <row r="157" spans="2:5" ht="12.75">
      <c r="B157" s="12">
        <f t="shared" si="6"/>
        <v>2002</v>
      </c>
      <c r="C157" s="26">
        <v>0.2855</v>
      </c>
      <c r="D157" s="26">
        <v>0.2534</v>
      </c>
      <c r="E157" s="3" t="s">
        <v>249</v>
      </c>
    </row>
    <row r="158" spans="2:5" ht="12.75">
      <c r="B158" s="12">
        <f t="shared" si="6"/>
        <v>2003</v>
      </c>
      <c r="C158" s="26">
        <v>0.2777</v>
      </c>
      <c r="D158" s="26">
        <v>1</v>
      </c>
      <c r="E158" s="3" t="s">
        <v>246</v>
      </c>
    </row>
    <row r="159" spans="2:5" ht="12.75">
      <c r="B159" s="12">
        <f t="shared" si="6"/>
        <v>2004</v>
      </c>
      <c r="C159" s="26">
        <v>0.2338</v>
      </c>
      <c r="D159" s="26">
        <v>1</v>
      </c>
      <c r="E159" s="11" t="s">
        <v>247</v>
      </c>
    </row>
    <row r="160" spans="2:5" ht="12.75">
      <c r="B160" s="12">
        <f>+B159+1</f>
        <v>2005</v>
      </c>
      <c r="C160" s="26">
        <v>0.2242</v>
      </c>
      <c r="D160" s="26">
        <v>1</v>
      </c>
      <c r="E160" s="11" t="s">
        <v>349</v>
      </c>
    </row>
    <row r="161" spans="2:3" ht="12.75">
      <c r="B161" s="13"/>
      <c r="C161" s="40"/>
    </row>
    <row r="164" ht="12.75">
      <c r="A164" s="6" t="s">
        <v>179</v>
      </c>
    </row>
    <row r="165" ht="12.75">
      <c r="A165" s="6" t="s">
        <v>316</v>
      </c>
    </row>
    <row r="166" ht="13.5" thickBot="1"/>
    <row r="167" spans="2:5" ht="12.75">
      <c r="B167" s="28" t="s">
        <v>3</v>
      </c>
      <c r="C167" s="15" t="s">
        <v>32</v>
      </c>
      <c r="D167" s="29" t="s">
        <v>211</v>
      </c>
      <c r="E167" s="21"/>
    </row>
    <row r="168" spans="2:5" ht="12.75">
      <c r="B168" s="30"/>
      <c r="C168" s="20" t="s">
        <v>33</v>
      </c>
      <c r="D168" s="31" t="s">
        <v>212</v>
      </c>
      <c r="E168" s="21"/>
    </row>
    <row r="169" spans="2:5" ht="13.5" thickBot="1">
      <c r="B169" s="23"/>
      <c r="C169" s="16" t="s">
        <v>34</v>
      </c>
      <c r="D169" s="32"/>
      <c r="E169" s="21"/>
    </row>
    <row r="170" spans="2:5" ht="12.75">
      <c r="B170" s="8">
        <v>1997</v>
      </c>
      <c r="C170" s="41" t="s">
        <v>35</v>
      </c>
      <c r="D170" s="42">
        <v>8291310</v>
      </c>
      <c r="E170" s="3" t="s">
        <v>38</v>
      </c>
    </row>
    <row r="171" spans="2:5" ht="12.75">
      <c r="B171" s="12">
        <f aca="true" t="shared" si="7" ref="B171:B177">+B170+1</f>
        <v>1998</v>
      </c>
      <c r="C171" s="41" t="s">
        <v>35</v>
      </c>
      <c r="D171" s="43"/>
      <c r="E171" s="3" t="s">
        <v>39</v>
      </c>
    </row>
    <row r="172" spans="2:5" ht="12.75">
      <c r="B172" s="12">
        <f t="shared" si="7"/>
        <v>1999</v>
      </c>
      <c r="C172" s="44" t="s">
        <v>36</v>
      </c>
      <c r="D172" s="43">
        <v>16611850</v>
      </c>
      <c r="E172" s="3" t="s">
        <v>40</v>
      </c>
    </row>
    <row r="173" spans="2:5" ht="12.75">
      <c r="B173" s="12">
        <f t="shared" si="7"/>
        <v>2000</v>
      </c>
      <c r="C173" s="44" t="s">
        <v>37</v>
      </c>
      <c r="D173" s="43">
        <v>18100000</v>
      </c>
      <c r="E173" s="3" t="s">
        <v>41</v>
      </c>
    </row>
    <row r="174" spans="2:4" ht="12.75">
      <c r="B174" s="12">
        <f t="shared" si="7"/>
        <v>2001</v>
      </c>
      <c r="C174" s="44" t="s">
        <v>37</v>
      </c>
      <c r="D174" s="43">
        <v>19500000</v>
      </c>
    </row>
    <row r="175" spans="2:5" ht="12.75">
      <c r="B175" s="12">
        <f t="shared" si="7"/>
        <v>2002</v>
      </c>
      <c r="C175" s="44" t="s">
        <v>37</v>
      </c>
      <c r="D175" s="43">
        <v>20800000</v>
      </c>
      <c r="E175" s="3" t="s">
        <v>42</v>
      </c>
    </row>
    <row r="176" spans="2:5" ht="12.75">
      <c r="B176" s="12">
        <f t="shared" si="7"/>
        <v>2003</v>
      </c>
      <c r="C176" s="44" t="s">
        <v>37</v>
      </c>
      <c r="D176" s="43">
        <v>22162000</v>
      </c>
      <c r="E176" s="3" t="s">
        <v>43</v>
      </c>
    </row>
    <row r="177" spans="2:5" ht="12.75">
      <c r="B177" s="12">
        <f t="shared" si="7"/>
        <v>2004</v>
      </c>
      <c r="C177" s="44" t="s">
        <v>37</v>
      </c>
      <c r="D177" s="43">
        <v>23462000</v>
      </c>
      <c r="E177" s="3" t="s">
        <v>44</v>
      </c>
    </row>
    <row r="178" spans="2:5" ht="12.75">
      <c r="B178" s="12">
        <f>+B177+1</f>
        <v>2005</v>
      </c>
      <c r="C178" s="44" t="s">
        <v>37</v>
      </c>
      <c r="D178" s="43">
        <v>24677000</v>
      </c>
      <c r="E178" s="3" t="s">
        <v>354</v>
      </c>
    </row>
    <row r="180" ht="12.75">
      <c r="A180" s="6" t="s">
        <v>45</v>
      </c>
    </row>
    <row r="181" ht="12.75">
      <c r="A181" s="6" t="s">
        <v>317</v>
      </c>
    </row>
    <row r="183" spans="2:3" ht="12.75">
      <c r="B183" s="24" t="s">
        <v>3</v>
      </c>
      <c r="C183" s="24" t="s">
        <v>24</v>
      </c>
    </row>
    <row r="184" spans="2:3" ht="12.75">
      <c r="B184" s="12">
        <v>1998</v>
      </c>
      <c r="C184" s="26">
        <v>0.1815</v>
      </c>
    </row>
    <row r="185" spans="2:3" ht="12.75">
      <c r="B185" s="12">
        <f aca="true" t="shared" si="8" ref="B185:B190">+B184+1</f>
        <v>1999</v>
      </c>
      <c r="C185" s="26">
        <v>0.2308</v>
      </c>
    </row>
    <row r="186" spans="2:3" ht="12.75">
      <c r="B186" s="12">
        <f t="shared" si="8"/>
        <v>2000</v>
      </c>
      <c r="C186" s="26">
        <v>0.1651</v>
      </c>
    </row>
    <row r="187" spans="2:3" ht="12.75">
      <c r="B187" s="12">
        <f t="shared" si="8"/>
        <v>2001</v>
      </c>
      <c r="C187" s="26">
        <v>0.0889</v>
      </c>
    </row>
    <row r="188" spans="2:3" ht="12.75">
      <c r="B188" s="12">
        <f t="shared" si="8"/>
        <v>2002</v>
      </c>
      <c r="C188" s="26">
        <v>0.0788</v>
      </c>
    </row>
    <row r="189" spans="2:4" ht="12.75">
      <c r="B189" s="12">
        <f t="shared" si="8"/>
        <v>2003</v>
      </c>
      <c r="C189" s="26">
        <v>0.077</v>
      </c>
      <c r="D189" s="3" t="s">
        <v>213</v>
      </c>
    </row>
    <row r="190" spans="2:3" ht="12.75">
      <c r="B190" s="12">
        <f t="shared" si="8"/>
        <v>2004</v>
      </c>
      <c r="C190" s="26">
        <v>0.0792</v>
      </c>
    </row>
    <row r="191" spans="2:3" ht="12.75">
      <c r="B191" s="12">
        <f>+B190+1</f>
        <v>2005</v>
      </c>
      <c r="C191" s="26">
        <v>0.0771</v>
      </c>
    </row>
    <row r="192" spans="2:4" ht="12.75">
      <c r="B192" s="12">
        <f>+B191+1</f>
        <v>2006</v>
      </c>
      <c r="C192" s="26">
        <v>0.0631</v>
      </c>
      <c r="D192" s="3" t="s">
        <v>355</v>
      </c>
    </row>
    <row r="193" spans="2:3" ht="12.75">
      <c r="B193" s="13"/>
      <c r="C193" s="40"/>
    </row>
    <row r="195" ht="12.75">
      <c r="A195" s="6" t="s">
        <v>61</v>
      </c>
    </row>
    <row r="196" ht="12.75">
      <c r="A196" s="6" t="s">
        <v>318</v>
      </c>
    </row>
    <row r="197" ht="13.5" thickBot="1"/>
    <row r="198" spans="2:3" ht="12.75">
      <c r="B198" s="28" t="s">
        <v>3</v>
      </c>
      <c r="C198" s="29" t="s">
        <v>46</v>
      </c>
    </row>
    <row r="199" spans="2:3" ht="12.75">
      <c r="B199" s="30"/>
      <c r="C199" s="31" t="s">
        <v>47</v>
      </c>
    </row>
    <row r="200" spans="2:3" ht="13.5" thickBot="1">
      <c r="B200" s="23"/>
      <c r="C200" s="32" t="s">
        <v>48</v>
      </c>
    </row>
    <row r="201" spans="2:3" ht="12.75">
      <c r="B201" s="8">
        <v>1997</v>
      </c>
      <c r="C201" s="45">
        <v>450000</v>
      </c>
    </row>
    <row r="202" spans="2:3" ht="12.75">
      <c r="B202" s="12">
        <f aca="true" t="shared" si="9" ref="B202:B208">+B201+1</f>
        <v>1998</v>
      </c>
      <c r="C202" s="45">
        <v>530000</v>
      </c>
    </row>
    <row r="203" spans="2:3" ht="12.75">
      <c r="B203" s="12">
        <f t="shared" si="9"/>
        <v>1999</v>
      </c>
      <c r="C203" s="45">
        <v>620000</v>
      </c>
    </row>
    <row r="204" spans="2:3" ht="12.75">
      <c r="B204" s="12">
        <f t="shared" si="9"/>
        <v>2000</v>
      </c>
      <c r="C204" s="45">
        <v>670000</v>
      </c>
    </row>
    <row r="205" spans="2:3" ht="12.75">
      <c r="B205" s="12">
        <f t="shared" si="9"/>
        <v>2001</v>
      </c>
      <c r="C205" s="45">
        <v>730000</v>
      </c>
    </row>
    <row r="206" spans="2:3" ht="12.75">
      <c r="B206" s="12">
        <f t="shared" si="9"/>
        <v>2002</v>
      </c>
      <c r="C206" s="45">
        <v>790000</v>
      </c>
    </row>
    <row r="207" spans="2:3" ht="12.75">
      <c r="B207" s="12">
        <f t="shared" si="9"/>
        <v>2003</v>
      </c>
      <c r="C207" s="45">
        <v>840000</v>
      </c>
    </row>
    <row r="208" spans="2:3" ht="12.75">
      <c r="B208" s="12">
        <f t="shared" si="9"/>
        <v>2004</v>
      </c>
      <c r="C208" s="45">
        <v>898000</v>
      </c>
    </row>
    <row r="209" spans="2:3" ht="12.75">
      <c r="B209" s="12">
        <f>+B208+1</f>
        <v>2005</v>
      </c>
      <c r="C209" s="45">
        <v>953000</v>
      </c>
    </row>
    <row r="210" spans="2:3" ht="12.75">
      <c r="B210" s="12">
        <f>+B209+1</f>
        <v>2006</v>
      </c>
      <c r="C210" s="45">
        <v>1001000</v>
      </c>
    </row>
    <row r="212" ht="12.75">
      <c r="A212" s="6" t="s">
        <v>319</v>
      </c>
    </row>
    <row r="213" ht="12.75">
      <c r="A213" s="6"/>
    </row>
    <row r="214" ht="13.5" thickBot="1">
      <c r="A214" s="6"/>
    </row>
    <row r="215" spans="2:6" ht="12.75">
      <c r="B215" s="29" t="s">
        <v>63</v>
      </c>
      <c r="C215" s="29" t="s">
        <v>62</v>
      </c>
      <c r="E215" s="29" t="s">
        <v>63</v>
      </c>
      <c r="F215" s="29" t="s">
        <v>62</v>
      </c>
    </row>
    <row r="216" spans="2:6" ht="13.5" thickBot="1">
      <c r="B216" s="32" t="s">
        <v>64</v>
      </c>
      <c r="C216" s="32"/>
      <c r="E216" s="32" t="s">
        <v>64</v>
      </c>
      <c r="F216" s="32"/>
    </row>
    <row r="217" spans="2:6" ht="12.75">
      <c r="B217" s="8">
        <v>1994</v>
      </c>
      <c r="C217" s="45">
        <v>52000</v>
      </c>
      <c r="E217" s="8">
        <f>+B222+1</f>
        <v>2000</v>
      </c>
      <c r="F217" s="45">
        <v>130000</v>
      </c>
    </row>
    <row r="218" spans="2:6" ht="12.75">
      <c r="B218" s="8">
        <f>+B217+1</f>
        <v>1995</v>
      </c>
      <c r="C218" s="45">
        <v>64000</v>
      </c>
      <c r="E218" s="8">
        <f aca="true" t="shared" si="10" ref="E218:E223">+E217+1</f>
        <v>2001</v>
      </c>
      <c r="F218" s="45">
        <v>150000</v>
      </c>
    </row>
    <row r="219" spans="2:6" ht="12.75">
      <c r="B219" s="8">
        <f>+B218+1</f>
        <v>1996</v>
      </c>
      <c r="C219" s="45">
        <v>77000</v>
      </c>
      <c r="E219" s="8">
        <f t="shared" si="10"/>
        <v>2002</v>
      </c>
      <c r="F219" s="45">
        <v>160000</v>
      </c>
    </row>
    <row r="220" spans="2:6" ht="12.75">
      <c r="B220" s="8">
        <f>+B219+1</f>
        <v>1997</v>
      </c>
      <c r="C220" s="45">
        <v>91000</v>
      </c>
      <c r="E220" s="8">
        <f t="shared" si="10"/>
        <v>2003</v>
      </c>
      <c r="F220" s="45">
        <v>170000</v>
      </c>
    </row>
    <row r="221" spans="2:6" ht="12.75">
      <c r="B221" s="8">
        <f>+B220+1</f>
        <v>1998</v>
      </c>
      <c r="C221" s="45">
        <v>110000</v>
      </c>
      <c r="E221" s="8">
        <f t="shared" si="10"/>
        <v>2004</v>
      </c>
      <c r="F221" s="45">
        <v>180000</v>
      </c>
    </row>
    <row r="222" spans="2:6" ht="12.75">
      <c r="B222" s="8">
        <f>+B221+1</f>
        <v>1999</v>
      </c>
      <c r="C222" s="45">
        <v>120000</v>
      </c>
      <c r="E222" s="8">
        <f t="shared" si="10"/>
        <v>2005</v>
      </c>
      <c r="F222" s="45">
        <v>191000</v>
      </c>
    </row>
    <row r="223" spans="2:6" ht="12.75">
      <c r="B223" s="13"/>
      <c r="C223" s="46"/>
      <c r="E223" s="8">
        <f t="shared" si="10"/>
        <v>2006</v>
      </c>
      <c r="F223" s="45">
        <v>201000</v>
      </c>
    </row>
    <row r="224" spans="2:6" ht="12.75">
      <c r="B224" s="13"/>
      <c r="C224" s="46"/>
      <c r="E224" s="13"/>
      <c r="F224" s="46"/>
    </row>
    <row r="226" ht="12.75">
      <c r="A226" s="6" t="s">
        <v>76</v>
      </c>
    </row>
    <row r="227" ht="12.75">
      <c r="A227" s="6" t="s">
        <v>320</v>
      </c>
    </row>
    <row r="228" ht="13.5" thickBot="1"/>
    <row r="229" spans="2:7" ht="13.5" thickBot="1">
      <c r="B229" s="15" t="s">
        <v>65</v>
      </c>
      <c r="C229" s="127" t="s">
        <v>321</v>
      </c>
      <c r="D229" s="145"/>
      <c r="E229" s="145"/>
      <c r="F229" s="146"/>
      <c r="G229" s="47"/>
    </row>
    <row r="230" spans="2:6" ht="12.75">
      <c r="B230" s="20" t="s">
        <v>66</v>
      </c>
      <c r="C230" s="133" t="s">
        <v>70</v>
      </c>
      <c r="D230" s="134"/>
      <c r="E230" s="133" t="s">
        <v>73</v>
      </c>
      <c r="F230" s="134"/>
    </row>
    <row r="231" spans="2:6" ht="12.75">
      <c r="B231" s="20" t="s">
        <v>67</v>
      </c>
      <c r="C231" s="135" t="s">
        <v>71</v>
      </c>
      <c r="D231" s="136"/>
      <c r="E231" s="135" t="s">
        <v>271</v>
      </c>
      <c r="F231" s="136"/>
    </row>
    <row r="232" spans="2:6" ht="12.75">
      <c r="B232" s="20" t="s">
        <v>68</v>
      </c>
      <c r="C232" s="135" t="s">
        <v>72</v>
      </c>
      <c r="D232" s="136"/>
      <c r="E232" s="135" t="s">
        <v>72</v>
      </c>
      <c r="F232" s="136"/>
    </row>
    <row r="233" spans="2:6" ht="13.5" thickBot="1">
      <c r="B233" s="16" t="s">
        <v>69</v>
      </c>
      <c r="C233" s="48"/>
      <c r="D233" s="49"/>
      <c r="E233" s="16"/>
      <c r="F233" s="17"/>
    </row>
    <row r="234" spans="2:6" ht="12.75">
      <c r="B234" s="50">
        <v>1999</v>
      </c>
      <c r="C234" s="128">
        <v>240400000</v>
      </c>
      <c r="D234" s="129"/>
      <c r="E234" s="128">
        <v>160200000</v>
      </c>
      <c r="F234" s="129"/>
    </row>
    <row r="235" spans="2:6" ht="12.75">
      <c r="B235" s="50">
        <f aca="true" t="shared" si="11" ref="B235:B240">+B234+1</f>
        <v>2000</v>
      </c>
      <c r="C235" s="128">
        <v>262900000</v>
      </c>
      <c r="D235" s="129"/>
      <c r="E235" s="128">
        <v>175200000</v>
      </c>
      <c r="F235" s="129"/>
    </row>
    <row r="236" spans="2:6" ht="12.75">
      <c r="B236" s="50">
        <f t="shared" si="11"/>
        <v>2001</v>
      </c>
      <c r="C236" s="128">
        <v>286400000</v>
      </c>
      <c r="D236" s="129"/>
      <c r="E236" s="128">
        <v>190900000</v>
      </c>
      <c r="F236" s="129"/>
    </row>
    <row r="237" spans="2:6" ht="12.75">
      <c r="B237" s="50">
        <f t="shared" si="11"/>
        <v>2002</v>
      </c>
      <c r="C237" s="128">
        <v>309600000</v>
      </c>
      <c r="D237" s="129"/>
      <c r="E237" s="128">
        <v>206400000</v>
      </c>
      <c r="F237" s="129"/>
    </row>
    <row r="238" spans="2:6" ht="12.75">
      <c r="B238" s="50">
        <f t="shared" si="11"/>
        <v>2003</v>
      </c>
      <c r="C238" s="128">
        <v>328100000</v>
      </c>
      <c r="D238" s="129"/>
      <c r="E238" s="128">
        <v>218800000</v>
      </c>
      <c r="F238" s="129"/>
    </row>
    <row r="239" spans="2:6" ht="12.75">
      <c r="B239" s="50">
        <f t="shared" si="11"/>
        <v>2004</v>
      </c>
      <c r="C239" s="128">
        <v>350749000</v>
      </c>
      <c r="D239" s="129"/>
      <c r="E239" s="128">
        <v>233832000</v>
      </c>
      <c r="F239" s="129"/>
    </row>
    <row r="240" spans="2:6" ht="12.75">
      <c r="B240" s="50">
        <f t="shared" si="11"/>
        <v>2005</v>
      </c>
      <c r="C240" s="128">
        <v>372144000</v>
      </c>
      <c r="D240" s="129"/>
      <c r="E240" s="128">
        <v>248096000</v>
      </c>
      <c r="F240" s="129"/>
    </row>
    <row r="241" spans="2:6" ht="12.75">
      <c r="B241" s="50">
        <f>+B240+1</f>
        <v>2006</v>
      </c>
      <c r="C241" s="128">
        <v>391012000</v>
      </c>
      <c r="D241" s="129"/>
      <c r="E241" s="128">
        <v>260675000</v>
      </c>
      <c r="F241" s="129"/>
    </row>
    <row r="242" spans="2:6" ht="12.75">
      <c r="B242" s="13"/>
      <c r="C242" s="14"/>
      <c r="D242" s="14"/>
      <c r="E242" s="14"/>
      <c r="F242" s="14"/>
    </row>
    <row r="243" spans="1:6" ht="12.75">
      <c r="A243" s="51">
        <v>14</v>
      </c>
      <c r="B243" s="52" t="s">
        <v>226</v>
      </c>
      <c r="C243" s="14"/>
      <c r="D243" s="14"/>
      <c r="E243" s="14"/>
      <c r="F243" s="14"/>
    </row>
    <row r="244" spans="2:6" ht="12.75">
      <c r="B244" s="52" t="s">
        <v>228</v>
      </c>
      <c r="C244" s="14"/>
      <c r="D244" s="14"/>
      <c r="E244" s="14"/>
      <c r="F244" s="14"/>
    </row>
    <row r="245" spans="2:6" ht="12.75">
      <c r="B245" s="52" t="s">
        <v>227</v>
      </c>
      <c r="C245" s="14"/>
      <c r="D245" s="14"/>
      <c r="E245" s="14"/>
      <c r="F245" s="14"/>
    </row>
    <row r="246" spans="2:6" ht="13.5" thickBot="1">
      <c r="B246" s="13"/>
      <c r="C246" s="14"/>
      <c r="D246" s="14"/>
      <c r="E246" s="14"/>
      <c r="F246" s="14"/>
    </row>
    <row r="247" spans="2:6" ht="12.75">
      <c r="B247" s="29" t="s">
        <v>63</v>
      </c>
      <c r="C247" s="53" t="s">
        <v>229</v>
      </c>
      <c r="D247" s="14"/>
      <c r="E247" s="14"/>
      <c r="F247" s="14"/>
    </row>
    <row r="248" spans="2:6" ht="12.75">
      <c r="B248" s="31" t="s">
        <v>267</v>
      </c>
      <c r="C248" s="54" t="s">
        <v>230</v>
      </c>
      <c r="D248" s="14"/>
      <c r="E248" s="14"/>
      <c r="F248" s="14"/>
    </row>
    <row r="249" spans="2:6" ht="12.75">
      <c r="B249" s="12">
        <v>2000</v>
      </c>
      <c r="C249" s="55">
        <v>0.0875</v>
      </c>
      <c r="D249" s="14"/>
      <c r="E249" s="14"/>
      <c r="F249" s="14"/>
    </row>
    <row r="250" spans="2:6" ht="12.75">
      <c r="B250" s="12">
        <v>2001</v>
      </c>
      <c r="C250" s="55">
        <v>0.0765</v>
      </c>
      <c r="D250" s="14"/>
      <c r="E250" s="14"/>
      <c r="F250" s="14"/>
    </row>
    <row r="251" spans="2:6" ht="12.75">
      <c r="B251" s="12">
        <v>2002</v>
      </c>
      <c r="C251" s="55">
        <v>0.0699</v>
      </c>
      <c r="D251" s="14"/>
      <c r="E251" s="14"/>
      <c r="F251" s="14"/>
    </row>
    <row r="252" spans="2:6" ht="12.75">
      <c r="B252" s="12">
        <v>2003</v>
      </c>
      <c r="C252" s="55">
        <v>0.0649</v>
      </c>
      <c r="D252" s="14"/>
      <c r="E252" s="14"/>
      <c r="F252" s="14"/>
    </row>
    <row r="253" spans="2:3" ht="12.75">
      <c r="B253" s="12">
        <v>2004</v>
      </c>
      <c r="C253" s="55">
        <v>0.055</v>
      </c>
    </row>
    <row r="254" spans="2:3" ht="12.75">
      <c r="B254" s="12">
        <v>2005</v>
      </c>
      <c r="C254" s="56">
        <v>0.0485</v>
      </c>
    </row>
    <row r="255" spans="2:3" ht="12.75">
      <c r="B255" s="13"/>
      <c r="C255" s="57"/>
    </row>
    <row r="256" spans="1:3" ht="12.75">
      <c r="A256" s="121" t="s">
        <v>250</v>
      </c>
      <c r="B256" s="52" t="s">
        <v>251</v>
      </c>
      <c r="C256" s="57"/>
    </row>
    <row r="257" spans="2:3" ht="12.75">
      <c r="B257" s="52" t="s">
        <v>322</v>
      </c>
      <c r="C257" s="57"/>
    </row>
    <row r="258" spans="2:3" ht="12.75">
      <c r="B258" s="13"/>
      <c r="C258" s="57"/>
    </row>
    <row r="259" spans="2:5" ht="12.75">
      <c r="B259" s="35" t="s">
        <v>252</v>
      </c>
      <c r="C259" s="153" t="s">
        <v>254</v>
      </c>
      <c r="D259" s="154"/>
      <c r="E259" s="57"/>
    </row>
    <row r="260" spans="2:5" ht="12.75">
      <c r="B260" s="37" t="s">
        <v>256</v>
      </c>
      <c r="C260" s="155" t="s">
        <v>255</v>
      </c>
      <c r="D260" s="156"/>
      <c r="E260" s="57"/>
    </row>
    <row r="261" spans="2:5" ht="12.75">
      <c r="B261" s="37" t="s">
        <v>257</v>
      </c>
      <c r="C261" s="155" t="s">
        <v>263</v>
      </c>
      <c r="D261" s="157"/>
      <c r="E261" s="57"/>
    </row>
    <row r="262" spans="2:5" ht="12.75">
      <c r="B262" s="36" t="s">
        <v>258</v>
      </c>
      <c r="C262" s="58" t="s">
        <v>260</v>
      </c>
      <c r="D262" s="59" t="s">
        <v>262</v>
      </c>
      <c r="E262" s="47"/>
    </row>
    <row r="263" spans="2:5" ht="12.75">
      <c r="B263" s="36" t="s">
        <v>259</v>
      </c>
      <c r="C263" s="60" t="s">
        <v>261</v>
      </c>
      <c r="D263" s="61" t="s">
        <v>261</v>
      </c>
      <c r="E263" s="47"/>
    </row>
    <row r="264" spans="2:5" ht="12.75">
      <c r="B264" s="38"/>
      <c r="C264" s="62" t="s">
        <v>270</v>
      </c>
      <c r="D264" s="62" t="s">
        <v>270</v>
      </c>
      <c r="E264" s="47"/>
    </row>
    <row r="265" spans="2:5" ht="12.75">
      <c r="B265" s="12">
        <v>2004</v>
      </c>
      <c r="C265" s="10">
        <f>5000*358000</f>
        <v>1790000000</v>
      </c>
      <c r="D265" s="10">
        <f>3000*358000</f>
        <v>1074000000</v>
      </c>
      <c r="E265" s="47"/>
    </row>
    <row r="266" spans="2:4" ht="12.75">
      <c r="B266" s="12">
        <v>2005</v>
      </c>
      <c r="C266" s="10">
        <f>5000*381500</f>
        <v>1907500000</v>
      </c>
      <c r="D266" s="10">
        <f>3000*381500</f>
        <v>1144500000</v>
      </c>
    </row>
    <row r="267" spans="2:3" ht="12.75">
      <c r="B267" s="13"/>
      <c r="C267" s="57"/>
    </row>
    <row r="268" spans="1:3" ht="12.75">
      <c r="A268" s="121" t="s">
        <v>264</v>
      </c>
      <c r="B268" s="52" t="s">
        <v>265</v>
      </c>
      <c r="C268" s="57"/>
    </row>
    <row r="269" spans="2:3" ht="12.75">
      <c r="B269" s="52" t="s">
        <v>266</v>
      </c>
      <c r="C269" s="57"/>
    </row>
    <row r="270" spans="2:3" ht="12.75">
      <c r="B270" s="52" t="s">
        <v>323</v>
      </c>
      <c r="C270" s="57"/>
    </row>
    <row r="271" spans="2:3" ht="13.5" thickBot="1">
      <c r="B271" s="52"/>
      <c r="C271" s="57"/>
    </row>
    <row r="272" spans="2:3" ht="12.75">
      <c r="B272" s="29" t="s">
        <v>63</v>
      </c>
      <c r="C272" s="53" t="s">
        <v>268</v>
      </c>
    </row>
    <row r="273" spans="2:3" ht="12.75">
      <c r="B273" s="31" t="s">
        <v>253</v>
      </c>
      <c r="C273" s="54" t="s">
        <v>269</v>
      </c>
    </row>
    <row r="274" spans="2:3" ht="12.75">
      <c r="B274" s="12">
        <v>2004</v>
      </c>
      <c r="C274" s="10">
        <v>60000000</v>
      </c>
    </row>
    <row r="275" spans="2:3" ht="12.75">
      <c r="B275" s="12">
        <v>2005</v>
      </c>
      <c r="C275" s="10">
        <v>63660000</v>
      </c>
    </row>
    <row r="276" spans="2:3" ht="12.75">
      <c r="B276" s="12">
        <v>2006</v>
      </c>
      <c r="C276" s="10">
        <v>66888000</v>
      </c>
    </row>
    <row r="277" spans="2:3" ht="12.75">
      <c r="B277" s="13"/>
      <c r="C277" s="46"/>
    </row>
    <row r="278" spans="2:3" ht="12.75">
      <c r="B278" s="13"/>
      <c r="C278" s="46"/>
    </row>
    <row r="279" spans="1:3" ht="12.75">
      <c r="A279" s="5" t="s">
        <v>74</v>
      </c>
      <c r="B279" s="5"/>
      <c r="C279" s="5"/>
    </row>
    <row r="280" spans="1:3" s="64" customFormat="1" ht="12.75">
      <c r="A280" s="63"/>
      <c r="B280" s="63"/>
      <c r="C280" s="63"/>
    </row>
    <row r="282" spans="1:8" ht="12.75">
      <c r="A282" s="65">
        <v>15</v>
      </c>
      <c r="B282" s="6" t="s">
        <v>75</v>
      </c>
      <c r="C282" s="66"/>
      <c r="D282" s="66"/>
      <c r="E282" s="66"/>
      <c r="F282" s="66"/>
      <c r="G282" s="66"/>
      <c r="H282" s="66"/>
    </row>
    <row r="283" spans="1:8" ht="12.75">
      <c r="A283" s="66"/>
      <c r="B283" s="6" t="s">
        <v>324</v>
      </c>
      <c r="C283" s="66"/>
      <c r="D283" s="66"/>
      <c r="E283" s="66"/>
      <c r="F283" s="66"/>
      <c r="G283" s="66"/>
      <c r="H283" s="66"/>
    </row>
    <row r="284" spans="1:8" ht="13.5" thickBot="1">
      <c r="A284" s="66"/>
      <c r="B284" s="6"/>
      <c r="C284" s="66"/>
      <c r="D284" s="66"/>
      <c r="E284" s="66"/>
      <c r="F284" s="66"/>
      <c r="G284" s="66"/>
      <c r="H284" s="66"/>
    </row>
    <row r="285" spans="2:4" ht="12.75">
      <c r="B285" s="28" t="s">
        <v>79</v>
      </c>
      <c r="C285" s="133" t="s">
        <v>77</v>
      </c>
      <c r="D285" s="134"/>
    </row>
    <row r="286" spans="2:4" ht="12.75">
      <c r="B286" s="30" t="s">
        <v>80</v>
      </c>
      <c r="C286" s="135" t="s">
        <v>78</v>
      </c>
      <c r="D286" s="136"/>
    </row>
    <row r="287" spans="2:4" ht="13.5" thickBot="1">
      <c r="B287" s="23"/>
      <c r="C287" s="142" t="s">
        <v>325</v>
      </c>
      <c r="D287" s="141"/>
    </row>
    <row r="288" spans="2:4" ht="12.75" hidden="1">
      <c r="B288" s="8" t="s">
        <v>81</v>
      </c>
      <c r="C288" s="131">
        <v>318100000</v>
      </c>
      <c r="D288" s="123"/>
    </row>
    <row r="289" spans="2:4" ht="12.75" hidden="1">
      <c r="B289" s="8" t="s">
        <v>82</v>
      </c>
      <c r="C289" s="131">
        <v>384200000</v>
      </c>
      <c r="D289" s="123"/>
    </row>
    <row r="290" spans="2:4" ht="12.75" hidden="1">
      <c r="B290" s="8" t="s">
        <v>83</v>
      </c>
      <c r="C290" s="131">
        <v>453300000</v>
      </c>
      <c r="D290" s="123"/>
    </row>
    <row r="291" spans="2:4" ht="12.75">
      <c r="B291" s="8" t="s">
        <v>84</v>
      </c>
      <c r="C291" s="131">
        <v>525900000</v>
      </c>
      <c r="D291" s="123"/>
    </row>
    <row r="292" spans="2:4" ht="12.75">
      <c r="B292" s="8" t="s">
        <v>85</v>
      </c>
      <c r="C292" s="131">
        <v>615600000</v>
      </c>
      <c r="D292" s="123"/>
    </row>
    <row r="293" spans="2:4" ht="12.75">
      <c r="B293" s="8" t="s">
        <v>11</v>
      </c>
      <c r="C293" s="131">
        <v>673300000</v>
      </c>
      <c r="D293" s="123"/>
    </row>
    <row r="294" spans="2:4" ht="12.75">
      <c r="B294" s="8" t="s">
        <v>12</v>
      </c>
      <c r="C294" s="128">
        <v>733600000</v>
      </c>
      <c r="D294" s="129"/>
    </row>
    <row r="295" spans="2:4" ht="12.75">
      <c r="B295" s="8" t="s">
        <v>13</v>
      </c>
      <c r="C295" s="128">
        <v>792900000</v>
      </c>
      <c r="D295" s="129"/>
    </row>
    <row r="296" spans="2:5" ht="12.75">
      <c r="B296" s="8" t="s">
        <v>14</v>
      </c>
      <c r="C296" s="128">
        <v>500000000</v>
      </c>
      <c r="D296" s="129"/>
      <c r="E296" s="3" t="s">
        <v>86</v>
      </c>
    </row>
    <row r="297" spans="2:4" ht="12.75">
      <c r="B297" s="8" t="s">
        <v>15</v>
      </c>
      <c r="C297" s="128">
        <v>534750000</v>
      </c>
      <c r="D297" s="129"/>
    </row>
    <row r="298" spans="2:4" ht="12.75">
      <c r="B298" s="8" t="s">
        <v>16</v>
      </c>
      <c r="C298" s="128">
        <v>567370000</v>
      </c>
      <c r="D298" s="129"/>
    </row>
    <row r="299" spans="2:4" ht="12.75">
      <c r="B299" s="8" t="s">
        <v>239</v>
      </c>
      <c r="C299" s="128">
        <v>596135000</v>
      </c>
      <c r="D299" s="129"/>
    </row>
    <row r="306" spans="1:4" ht="12.75">
      <c r="A306" s="65">
        <v>16</v>
      </c>
      <c r="B306" s="6" t="s">
        <v>75</v>
      </c>
      <c r="C306" s="66"/>
      <c r="D306" s="66"/>
    </row>
    <row r="307" spans="1:4" ht="12.75">
      <c r="A307" s="66"/>
      <c r="B307" s="6" t="s">
        <v>109</v>
      </c>
      <c r="C307" s="66"/>
      <c r="D307" s="66"/>
    </row>
    <row r="308" spans="1:4" ht="12.75">
      <c r="A308" s="66"/>
      <c r="B308" s="6" t="s">
        <v>326</v>
      </c>
      <c r="C308" s="66"/>
      <c r="D308" s="66"/>
    </row>
    <row r="309" spans="1:4" ht="12.75">
      <c r="A309" s="66"/>
      <c r="B309" s="67" t="s">
        <v>110</v>
      </c>
      <c r="C309" s="66"/>
      <c r="D309" s="66"/>
    </row>
    <row r="310" spans="1:4" ht="13.5" thickBot="1">
      <c r="A310" s="66"/>
      <c r="B310" s="6"/>
      <c r="C310" s="66"/>
      <c r="D310" s="66"/>
    </row>
    <row r="311" spans="2:4" ht="12.75">
      <c r="B311" s="28" t="s">
        <v>106</v>
      </c>
      <c r="C311" s="133" t="s">
        <v>108</v>
      </c>
      <c r="D311" s="134"/>
    </row>
    <row r="312" spans="2:4" ht="12.75">
      <c r="B312" s="30" t="s">
        <v>107</v>
      </c>
      <c r="C312" s="135" t="s">
        <v>77</v>
      </c>
      <c r="D312" s="136"/>
    </row>
    <row r="313" spans="2:4" ht="12.75">
      <c r="B313" s="30"/>
      <c r="C313" s="135" t="s">
        <v>78</v>
      </c>
      <c r="D313" s="136"/>
    </row>
    <row r="314" spans="2:4" ht="13.5" thickBot="1">
      <c r="B314" s="23"/>
      <c r="C314" s="142" t="s">
        <v>325</v>
      </c>
      <c r="D314" s="141"/>
    </row>
    <row r="315" spans="2:4" ht="12.75" hidden="1">
      <c r="B315" s="8" t="s">
        <v>81</v>
      </c>
      <c r="C315" s="131">
        <v>637500000</v>
      </c>
      <c r="D315" s="123"/>
    </row>
    <row r="316" spans="2:4" ht="12.75" hidden="1">
      <c r="B316" s="8" t="s">
        <v>82</v>
      </c>
      <c r="C316" s="131">
        <v>770000000</v>
      </c>
      <c r="D316" s="123"/>
    </row>
    <row r="317" spans="2:4" ht="12.75" hidden="1">
      <c r="B317" s="8" t="s">
        <v>83</v>
      </c>
      <c r="C317" s="131">
        <v>908600000</v>
      </c>
      <c r="D317" s="123"/>
    </row>
    <row r="318" spans="2:4" ht="12.75">
      <c r="B318" s="8" t="s">
        <v>84</v>
      </c>
      <c r="C318" s="131">
        <v>1054000000</v>
      </c>
      <c r="D318" s="123"/>
    </row>
    <row r="319" spans="2:4" ht="12.75">
      <c r="B319" s="8" t="s">
        <v>85</v>
      </c>
      <c r="C319" s="131">
        <v>1233900000</v>
      </c>
      <c r="D319" s="123"/>
    </row>
    <row r="320" spans="2:4" ht="12.75">
      <c r="B320" s="8" t="s">
        <v>11</v>
      </c>
      <c r="C320" s="131">
        <v>1349400000</v>
      </c>
      <c r="D320" s="123"/>
    </row>
    <row r="321" spans="2:4" ht="12.75">
      <c r="B321" s="8" t="s">
        <v>12</v>
      </c>
      <c r="C321" s="128">
        <v>1470300000</v>
      </c>
      <c r="D321" s="129"/>
    </row>
    <row r="322" spans="2:4" ht="12.75">
      <c r="B322" s="8" t="s">
        <v>13</v>
      </c>
      <c r="C322" s="128">
        <v>1589100000</v>
      </c>
      <c r="D322" s="129"/>
    </row>
    <row r="323" spans="2:4" ht="12.75">
      <c r="B323" s="8" t="s">
        <v>14</v>
      </c>
      <c r="C323" s="128">
        <v>1684400000</v>
      </c>
      <c r="D323" s="129"/>
    </row>
    <row r="324" spans="2:4" ht="12.75">
      <c r="B324" s="8" t="s">
        <v>15</v>
      </c>
      <c r="C324" s="128">
        <v>1800495000</v>
      </c>
      <c r="D324" s="129"/>
    </row>
    <row r="325" spans="2:4" ht="12.75">
      <c r="B325" s="8" t="s">
        <v>16</v>
      </c>
      <c r="C325" s="128">
        <v>1910325000</v>
      </c>
      <c r="D325" s="129"/>
    </row>
    <row r="326" spans="2:4" ht="12.75">
      <c r="B326" s="8" t="s">
        <v>239</v>
      </c>
      <c r="C326" s="128">
        <v>2007179000</v>
      </c>
      <c r="D326" s="129"/>
    </row>
    <row r="327" spans="2:4" ht="12.75">
      <c r="B327" s="13"/>
      <c r="C327" s="14"/>
      <c r="D327" s="14"/>
    </row>
    <row r="328" spans="2:4" ht="12.75">
      <c r="B328" s="13"/>
      <c r="C328" s="14"/>
      <c r="D328" s="14"/>
    </row>
    <row r="329" spans="2:4" ht="12.75">
      <c r="B329" s="13"/>
      <c r="C329" s="14"/>
      <c r="D329" s="14"/>
    </row>
    <row r="330" spans="1:4" ht="12.75">
      <c r="A330" s="4">
        <v>17</v>
      </c>
      <c r="B330" s="68" t="s">
        <v>272</v>
      </c>
      <c r="C330" s="14"/>
      <c r="D330" s="14"/>
    </row>
    <row r="331" spans="2:4" ht="12.75">
      <c r="B331" s="68" t="s">
        <v>327</v>
      </c>
      <c r="C331" s="14"/>
      <c r="D331" s="14"/>
    </row>
    <row r="332" spans="2:4" ht="13.5" thickBot="1">
      <c r="B332" s="13"/>
      <c r="C332" s="14"/>
      <c r="D332" s="14"/>
    </row>
    <row r="333" spans="2:4" ht="12.75">
      <c r="B333" s="29" t="s">
        <v>216</v>
      </c>
      <c r="C333" s="53" t="s">
        <v>274</v>
      </c>
      <c r="D333" s="14"/>
    </row>
    <row r="334" spans="2:4" ht="12.75">
      <c r="B334" s="31" t="s">
        <v>217</v>
      </c>
      <c r="C334" s="54" t="s">
        <v>219</v>
      </c>
      <c r="D334" s="14"/>
    </row>
    <row r="335" spans="2:4" ht="12.75">
      <c r="B335" s="31" t="s">
        <v>218</v>
      </c>
      <c r="C335" s="54" t="s">
        <v>221</v>
      </c>
      <c r="D335" s="14"/>
    </row>
    <row r="336" spans="2:4" ht="12.75">
      <c r="B336" s="31" t="s">
        <v>273</v>
      </c>
      <c r="C336" s="54" t="s">
        <v>222</v>
      </c>
      <c r="D336" s="14"/>
    </row>
    <row r="337" spans="2:4" ht="12.75">
      <c r="B337" s="31"/>
      <c r="C337" s="54" t="s">
        <v>223</v>
      </c>
      <c r="D337" s="14"/>
    </row>
    <row r="338" spans="2:4" ht="12.75">
      <c r="B338" s="31"/>
      <c r="C338" s="54" t="s">
        <v>224</v>
      </c>
      <c r="D338" s="14"/>
    </row>
    <row r="339" spans="2:4" ht="12.75">
      <c r="B339" s="31"/>
      <c r="C339" s="54" t="s">
        <v>225</v>
      </c>
      <c r="D339" s="14"/>
    </row>
    <row r="340" spans="2:4" ht="12.75">
      <c r="B340" s="31"/>
      <c r="C340" s="54" t="s">
        <v>220</v>
      </c>
      <c r="D340" s="14"/>
    </row>
    <row r="341" spans="2:4" ht="12.75">
      <c r="B341" s="12">
        <v>2003</v>
      </c>
      <c r="C341" s="69">
        <v>4000000</v>
      </c>
      <c r="D341" s="14"/>
    </row>
    <row r="342" spans="2:4" ht="12.75">
      <c r="B342" s="12">
        <v>2004</v>
      </c>
      <c r="C342" s="69">
        <v>4278000</v>
      </c>
      <c r="D342" s="14"/>
    </row>
    <row r="343" spans="2:4" ht="12.75">
      <c r="B343" s="12">
        <v>2005</v>
      </c>
      <c r="C343" s="69">
        <v>4539000</v>
      </c>
      <c r="D343" s="14"/>
    </row>
    <row r="344" spans="2:4" ht="12.75">
      <c r="B344" s="12">
        <v>2006</v>
      </c>
      <c r="C344" s="69">
        <v>4769000</v>
      </c>
      <c r="D344" s="14"/>
    </row>
    <row r="345" spans="2:4" ht="12.75">
      <c r="B345" s="13"/>
      <c r="C345" s="14"/>
      <c r="D345" s="14"/>
    </row>
    <row r="346" spans="2:4" ht="12.75">
      <c r="B346" s="13"/>
      <c r="C346" s="14"/>
      <c r="D346" s="14"/>
    </row>
    <row r="347" spans="1:2" ht="12.75">
      <c r="A347" s="5" t="s">
        <v>180</v>
      </c>
      <c r="B347" s="5" t="s">
        <v>181</v>
      </c>
    </row>
    <row r="348" spans="1:2" ht="12.75">
      <c r="A348" s="5"/>
      <c r="B348" s="5"/>
    </row>
    <row r="349" spans="1:2" ht="12.75">
      <c r="A349" s="64"/>
      <c r="B349" s="64"/>
    </row>
    <row r="350" spans="1:2" ht="12.75">
      <c r="A350" s="65">
        <v>18</v>
      </c>
      <c r="B350" s="6" t="s">
        <v>87</v>
      </c>
    </row>
    <row r="351" spans="1:2" ht="12.75">
      <c r="A351" s="66"/>
      <c r="B351" s="6" t="s">
        <v>88</v>
      </c>
    </row>
    <row r="352" spans="1:2" ht="12.75">
      <c r="A352" s="66"/>
      <c r="B352" s="67" t="s">
        <v>101</v>
      </c>
    </row>
    <row r="353" spans="1:2" ht="12.75">
      <c r="A353" s="66"/>
      <c r="B353" s="6"/>
    </row>
    <row r="354" ht="13.5" thickBot="1"/>
    <row r="355" spans="2:6" ht="12.75">
      <c r="B355" s="29" t="s">
        <v>89</v>
      </c>
      <c r="C355" s="133" t="s">
        <v>92</v>
      </c>
      <c r="D355" s="134"/>
      <c r="E355" s="133" t="s">
        <v>94</v>
      </c>
      <c r="F355" s="134"/>
    </row>
    <row r="356" spans="2:6" ht="12.75">
      <c r="B356" s="31" t="s">
        <v>90</v>
      </c>
      <c r="C356" s="135" t="s">
        <v>302</v>
      </c>
      <c r="D356" s="136"/>
      <c r="E356" s="135" t="s">
        <v>302</v>
      </c>
      <c r="F356" s="136"/>
    </row>
    <row r="357" spans="2:6" ht="13.5" thickBot="1">
      <c r="B357" s="32" t="s">
        <v>91</v>
      </c>
      <c r="C357" s="140" t="s">
        <v>93</v>
      </c>
      <c r="D357" s="141"/>
      <c r="E357" s="140" t="s">
        <v>93</v>
      </c>
      <c r="F357" s="141"/>
    </row>
    <row r="358" spans="2:6" ht="12.75">
      <c r="B358" s="8" t="s">
        <v>81</v>
      </c>
      <c r="C358" s="70"/>
      <c r="D358" s="71">
        <v>44700000</v>
      </c>
      <c r="E358" s="70"/>
      <c r="F358" s="71">
        <v>124200000</v>
      </c>
    </row>
    <row r="359" spans="2:6" ht="12.75">
      <c r="B359" s="8" t="s">
        <v>82</v>
      </c>
      <c r="C359" s="72"/>
      <c r="D359" s="45">
        <v>54000000</v>
      </c>
      <c r="E359" s="72"/>
      <c r="F359" s="45">
        <v>150000000</v>
      </c>
    </row>
    <row r="360" spans="2:6" ht="12.75">
      <c r="B360" s="8" t="s">
        <v>83</v>
      </c>
      <c r="C360" s="72"/>
      <c r="D360" s="45">
        <v>63700000</v>
      </c>
      <c r="E360" s="72"/>
      <c r="F360" s="45">
        <v>177000000</v>
      </c>
    </row>
    <row r="361" spans="2:6" ht="12.75">
      <c r="B361" s="8" t="s">
        <v>84</v>
      </c>
      <c r="C361" s="72"/>
      <c r="D361" s="45">
        <v>77900000</v>
      </c>
      <c r="E361" s="72"/>
      <c r="F361" s="45">
        <v>216500000</v>
      </c>
    </row>
    <row r="362" spans="2:6" ht="12.75">
      <c r="B362" s="8" t="s">
        <v>85</v>
      </c>
      <c r="C362" s="72"/>
      <c r="D362" s="45">
        <v>91200000</v>
      </c>
      <c r="E362" s="72"/>
      <c r="F362" s="45">
        <v>253500000</v>
      </c>
    </row>
    <row r="363" spans="2:6" ht="12.75">
      <c r="B363" s="8" t="s">
        <v>11</v>
      </c>
      <c r="C363" s="72"/>
      <c r="D363" s="45">
        <v>99700000</v>
      </c>
      <c r="E363" s="72"/>
      <c r="F363" s="45">
        <v>277200000</v>
      </c>
    </row>
    <row r="364" spans="2:6" ht="12.75">
      <c r="B364" s="8" t="s">
        <v>12</v>
      </c>
      <c r="C364" s="72"/>
      <c r="D364" s="45">
        <v>42000000</v>
      </c>
      <c r="E364" s="72" t="s">
        <v>95</v>
      </c>
      <c r="F364" s="45"/>
    </row>
    <row r="365" spans="2:6" ht="12.75">
      <c r="B365" s="73" t="s">
        <v>13</v>
      </c>
      <c r="C365" s="74"/>
      <c r="D365" s="75">
        <v>45400000</v>
      </c>
      <c r="E365" s="72" t="s">
        <v>95</v>
      </c>
      <c r="F365" s="45"/>
    </row>
    <row r="366" spans="2:6" ht="12.75">
      <c r="B366" s="76" t="s">
        <v>14</v>
      </c>
      <c r="C366" s="77" t="s">
        <v>97</v>
      </c>
      <c r="D366" s="43">
        <v>123600000</v>
      </c>
      <c r="E366" s="72" t="s">
        <v>96</v>
      </c>
      <c r="F366" s="45"/>
    </row>
    <row r="367" spans="2:6" ht="12.75">
      <c r="B367" s="78"/>
      <c r="C367" s="77" t="s">
        <v>98</v>
      </c>
      <c r="D367" s="43">
        <v>61800000</v>
      </c>
      <c r="E367" s="72" t="s">
        <v>96</v>
      </c>
      <c r="F367" s="45"/>
    </row>
    <row r="368" spans="2:6" ht="12.75">
      <c r="B368" s="8" t="s">
        <v>15</v>
      </c>
      <c r="C368" s="72"/>
      <c r="D368" s="45">
        <v>60000000</v>
      </c>
      <c r="E368" s="45">
        <v>80000000</v>
      </c>
      <c r="F368" s="45" t="s">
        <v>99</v>
      </c>
    </row>
    <row r="369" spans="2:6" ht="12.75">
      <c r="B369" s="8" t="s">
        <v>16</v>
      </c>
      <c r="C369" s="72"/>
      <c r="D369" s="45">
        <v>60000000</v>
      </c>
      <c r="E369" s="45">
        <v>80000000</v>
      </c>
      <c r="F369" s="45" t="s">
        <v>99</v>
      </c>
    </row>
    <row r="370" spans="2:6" ht="12.75">
      <c r="B370" s="8" t="s">
        <v>239</v>
      </c>
      <c r="C370" s="72"/>
      <c r="D370" s="45">
        <v>63660000</v>
      </c>
      <c r="E370" s="45">
        <v>84880000</v>
      </c>
      <c r="F370" s="45" t="s">
        <v>275</v>
      </c>
    </row>
    <row r="371" spans="2:6" ht="12.75">
      <c r="B371" s="13"/>
      <c r="C371" s="47"/>
      <c r="D371" s="46"/>
      <c r="E371" s="46"/>
      <c r="F371" s="46"/>
    </row>
    <row r="372" spans="2:6" ht="12.75">
      <c r="B372" s="13"/>
      <c r="C372" s="47"/>
      <c r="D372" s="46"/>
      <c r="E372" s="46"/>
      <c r="F372" s="46"/>
    </row>
    <row r="373" spans="2:6" ht="12.75">
      <c r="B373" s="13"/>
      <c r="C373" s="47"/>
      <c r="D373" s="46"/>
      <c r="E373" s="46"/>
      <c r="F373" s="46"/>
    </row>
    <row r="374" spans="1:4" ht="12.75">
      <c r="A374" s="65">
        <v>19</v>
      </c>
      <c r="B374" s="6" t="s">
        <v>75</v>
      </c>
      <c r="C374" s="66"/>
      <c r="D374" s="66"/>
    </row>
    <row r="375" spans="1:4" ht="12.75">
      <c r="A375" s="66"/>
      <c r="B375" s="6" t="s">
        <v>109</v>
      </c>
      <c r="C375" s="66"/>
      <c r="D375" s="66"/>
    </row>
    <row r="376" spans="1:4" ht="12.75">
      <c r="A376" s="66"/>
      <c r="B376" s="6" t="s">
        <v>328</v>
      </c>
      <c r="C376" s="66"/>
      <c r="D376" s="66"/>
    </row>
    <row r="377" spans="1:4" ht="12.75">
      <c r="A377" s="66"/>
      <c r="B377" s="67" t="s">
        <v>134</v>
      </c>
      <c r="C377" s="66"/>
      <c r="D377" s="66"/>
    </row>
    <row r="378" spans="1:4" ht="13.5" thickBot="1">
      <c r="A378" s="66"/>
      <c r="B378" s="6"/>
      <c r="C378" s="66"/>
      <c r="D378" s="66"/>
    </row>
    <row r="379" spans="2:4" ht="12.75">
      <c r="B379" s="28" t="s">
        <v>106</v>
      </c>
      <c r="C379" s="133" t="s">
        <v>108</v>
      </c>
      <c r="D379" s="134"/>
    </row>
    <row r="380" spans="2:4" ht="12.75">
      <c r="B380" s="30" t="s">
        <v>107</v>
      </c>
      <c r="C380" s="135" t="s">
        <v>77</v>
      </c>
      <c r="D380" s="136"/>
    </row>
    <row r="381" spans="2:4" ht="12.75">
      <c r="B381" s="30"/>
      <c r="C381" s="135" t="s">
        <v>78</v>
      </c>
      <c r="D381" s="136"/>
    </row>
    <row r="382" spans="2:4" ht="13.5" thickBot="1">
      <c r="B382" s="23"/>
      <c r="C382" s="142" t="s">
        <v>325</v>
      </c>
      <c r="D382" s="143"/>
    </row>
    <row r="383" spans="2:4" ht="12.75">
      <c r="B383" s="8" t="s">
        <v>81</v>
      </c>
      <c r="C383" s="125">
        <v>637500000</v>
      </c>
      <c r="D383" s="126"/>
    </row>
    <row r="384" spans="2:4" ht="12.75">
      <c r="B384" s="8" t="s">
        <v>82</v>
      </c>
      <c r="C384" s="128">
        <v>770000000</v>
      </c>
      <c r="D384" s="129"/>
    </row>
    <row r="385" spans="2:4" ht="12.75">
      <c r="B385" s="8" t="s">
        <v>83</v>
      </c>
      <c r="C385" s="128">
        <v>908600000</v>
      </c>
      <c r="D385" s="129"/>
    </row>
    <row r="386" spans="2:4" ht="12.75">
      <c r="B386" s="8" t="s">
        <v>84</v>
      </c>
      <c r="C386" s="128">
        <v>1054000000</v>
      </c>
      <c r="D386" s="129"/>
    </row>
    <row r="387" spans="2:4" ht="12.75">
      <c r="B387" s="8" t="s">
        <v>85</v>
      </c>
      <c r="C387" s="128">
        <v>1233900000</v>
      </c>
      <c r="D387" s="129"/>
    </row>
    <row r="388" spans="2:4" ht="12.75">
      <c r="B388" s="8" t="s">
        <v>11</v>
      </c>
      <c r="C388" s="128">
        <v>1349400000</v>
      </c>
      <c r="D388" s="129"/>
    </row>
    <row r="389" spans="2:4" ht="12.75">
      <c r="B389" s="8" t="s">
        <v>12</v>
      </c>
      <c r="C389" s="128">
        <v>1470300000</v>
      </c>
      <c r="D389" s="129"/>
    </row>
    <row r="390" spans="2:4" ht="12.75">
      <c r="B390" s="8" t="s">
        <v>13</v>
      </c>
      <c r="C390" s="128">
        <v>1589100000</v>
      </c>
      <c r="D390" s="129"/>
    </row>
    <row r="391" spans="2:4" ht="12.75">
      <c r="B391" s="8" t="s">
        <v>14</v>
      </c>
      <c r="C391" s="128">
        <v>1684400000</v>
      </c>
      <c r="D391" s="129"/>
    </row>
    <row r="392" spans="2:4" ht="12.75">
      <c r="B392" s="8" t="s">
        <v>15</v>
      </c>
      <c r="C392" s="128">
        <v>1800495000</v>
      </c>
      <c r="D392" s="129"/>
    </row>
    <row r="393" spans="2:4" ht="12.75">
      <c r="B393" s="8" t="s">
        <v>16</v>
      </c>
      <c r="C393" s="128">
        <v>1910325000</v>
      </c>
      <c r="D393" s="129"/>
    </row>
    <row r="394" spans="2:4" ht="12.75">
      <c r="B394" s="8" t="s">
        <v>239</v>
      </c>
      <c r="C394" s="128">
        <v>2007179000</v>
      </c>
      <c r="D394" s="129"/>
    </row>
    <row r="395" spans="2:4" ht="12.75">
      <c r="B395" s="13"/>
      <c r="C395" s="14"/>
      <c r="D395" s="14"/>
    </row>
    <row r="396" spans="1:3" ht="12.75">
      <c r="A396" s="5" t="s">
        <v>100</v>
      </c>
      <c r="B396" s="5"/>
      <c r="C396" s="5"/>
    </row>
    <row r="398" spans="1:7" ht="12.75">
      <c r="A398" s="65">
        <v>20</v>
      </c>
      <c r="B398" s="6" t="s">
        <v>329</v>
      </c>
      <c r="C398" s="66"/>
      <c r="D398" s="66"/>
      <c r="E398" s="66"/>
      <c r="F398" s="66"/>
      <c r="G398" s="66"/>
    </row>
    <row r="399" spans="1:7" ht="12.75">
      <c r="A399" s="66"/>
      <c r="B399" s="79" t="s">
        <v>330</v>
      </c>
      <c r="C399" s="66"/>
      <c r="D399" s="66"/>
      <c r="E399" s="66"/>
      <c r="F399" s="66"/>
      <c r="G399" s="66"/>
    </row>
    <row r="400" spans="1:7" ht="12.75">
      <c r="A400" s="66"/>
      <c r="B400" s="67" t="s">
        <v>111</v>
      </c>
      <c r="C400" s="66"/>
      <c r="D400" s="66"/>
      <c r="E400" s="66"/>
      <c r="F400" s="66"/>
      <c r="G400" s="66"/>
    </row>
    <row r="401" spans="1:7" ht="13.5" thickBot="1">
      <c r="A401" s="66"/>
      <c r="B401" s="6"/>
      <c r="C401" s="66"/>
      <c r="D401" s="66"/>
      <c r="E401" s="66"/>
      <c r="F401" s="66"/>
      <c r="G401" s="66"/>
    </row>
    <row r="402" spans="2:4" ht="12.75">
      <c r="B402" s="28" t="s">
        <v>79</v>
      </c>
      <c r="C402" s="133" t="s">
        <v>77</v>
      </c>
      <c r="D402" s="134"/>
    </row>
    <row r="403" spans="2:4" ht="12.75">
      <c r="B403" s="30" t="s">
        <v>80</v>
      </c>
      <c r="C403" s="135" t="s">
        <v>78</v>
      </c>
      <c r="D403" s="136"/>
    </row>
    <row r="404" spans="2:4" ht="13.5" thickBot="1">
      <c r="B404" s="23"/>
      <c r="C404" s="142" t="s">
        <v>325</v>
      </c>
      <c r="D404" s="141"/>
    </row>
    <row r="405" spans="2:4" ht="12.75">
      <c r="B405" s="8" t="s">
        <v>84</v>
      </c>
      <c r="C405" s="131">
        <v>666900000</v>
      </c>
      <c r="D405" s="123"/>
    </row>
    <row r="406" spans="2:4" ht="12.75">
      <c r="B406" s="8" t="s">
        <v>85</v>
      </c>
      <c r="C406" s="131">
        <v>780700000</v>
      </c>
      <c r="D406" s="123"/>
    </row>
    <row r="407" spans="2:4" ht="12.75">
      <c r="B407" s="8" t="s">
        <v>11</v>
      </c>
      <c r="C407" s="131">
        <v>853800000</v>
      </c>
      <c r="D407" s="123"/>
    </row>
    <row r="408" spans="2:4" ht="12.75">
      <c r="B408" s="8" t="s">
        <v>12</v>
      </c>
      <c r="C408" s="128">
        <v>930300000</v>
      </c>
      <c r="D408" s="129"/>
    </row>
    <row r="409" spans="2:4" ht="12.75">
      <c r="B409" s="8" t="s">
        <v>13</v>
      </c>
      <c r="C409" s="128">
        <v>1005500000</v>
      </c>
      <c r="D409" s="129"/>
    </row>
    <row r="410" spans="2:5" ht="12.75">
      <c r="B410" s="8" t="s">
        <v>14</v>
      </c>
      <c r="C410" s="128">
        <v>500000000</v>
      </c>
      <c r="D410" s="129"/>
      <c r="E410" s="3" t="s">
        <v>112</v>
      </c>
    </row>
    <row r="411" spans="2:4" ht="12.75">
      <c r="B411" s="8" t="s">
        <v>15</v>
      </c>
      <c r="C411" s="128">
        <v>534750000</v>
      </c>
      <c r="D411" s="129"/>
    </row>
    <row r="412" spans="2:4" ht="12.75">
      <c r="B412" s="8" t="s">
        <v>16</v>
      </c>
      <c r="C412" s="128">
        <v>567370000</v>
      </c>
      <c r="D412" s="129"/>
    </row>
    <row r="413" spans="2:4" ht="12.75">
      <c r="B413" s="8" t="s">
        <v>239</v>
      </c>
      <c r="C413" s="128">
        <v>596136000</v>
      </c>
      <c r="D413" s="129"/>
    </row>
    <row r="415" spans="1:4" ht="12.75">
      <c r="A415" s="65">
        <v>21</v>
      </c>
      <c r="B415" s="6" t="s">
        <v>113</v>
      </c>
      <c r="C415" s="66"/>
      <c r="D415" s="66"/>
    </row>
    <row r="416" spans="1:4" ht="12.75">
      <c r="A416" s="66"/>
      <c r="B416" s="6" t="s">
        <v>331</v>
      </c>
      <c r="C416" s="66"/>
      <c r="D416" s="66"/>
    </row>
    <row r="417" spans="1:4" ht="13.5" thickBot="1">
      <c r="A417" s="66"/>
      <c r="B417" s="6"/>
      <c r="C417" s="66"/>
      <c r="D417" s="66"/>
    </row>
    <row r="418" spans="2:6" ht="12.75">
      <c r="B418" s="29" t="s">
        <v>114</v>
      </c>
      <c r="C418" s="133" t="s">
        <v>117</v>
      </c>
      <c r="D418" s="139"/>
      <c r="E418" s="15" t="s">
        <v>116</v>
      </c>
      <c r="F418" s="80"/>
    </row>
    <row r="419" spans="2:6" ht="13.5" thickBot="1">
      <c r="B419" s="32" t="s">
        <v>115</v>
      </c>
      <c r="C419" s="140" t="s">
        <v>118</v>
      </c>
      <c r="D419" s="124"/>
      <c r="E419" s="20"/>
      <c r="F419" s="81"/>
    </row>
    <row r="420" spans="2:6" ht="12.75">
      <c r="B420" s="8" t="s">
        <v>82</v>
      </c>
      <c r="C420" s="131">
        <v>30445000</v>
      </c>
      <c r="D420" s="132"/>
      <c r="E420" s="83">
        <v>0.005</v>
      </c>
      <c r="F420" s="84"/>
    </row>
    <row r="421" spans="2:6" ht="12.75">
      <c r="B421" s="8" t="s">
        <v>83</v>
      </c>
      <c r="C421" s="131">
        <v>36000000</v>
      </c>
      <c r="D421" s="132"/>
      <c r="E421" s="85">
        <v>0.005</v>
      </c>
      <c r="F421" s="84" t="s">
        <v>119</v>
      </c>
    </row>
    <row r="422" spans="2:6" ht="12.75">
      <c r="B422" s="8"/>
      <c r="C422" s="18"/>
      <c r="D422" s="82"/>
      <c r="E422" s="86">
        <v>0.01</v>
      </c>
      <c r="F422" s="84" t="s">
        <v>121</v>
      </c>
    </row>
    <row r="423" spans="2:6" ht="12.75">
      <c r="B423" s="8" t="s">
        <v>84</v>
      </c>
      <c r="C423" s="131">
        <v>41800000</v>
      </c>
      <c r="D423" s="132"/>
      <c r="E423" s="86">
        <v>0.01</v>
      </c>
      <c r="F423" s="84"/>
    </row>
    <row r="424" spans="2:6" ht="12.75">
      <c r="B424" s="8" t="s">
        <v>85</v>
      </c>
      <c r="C424" s="131">
        <v>48900000</v>
      </c>
      <c r="D424" s="132"/>
      <c r="E424" s="87">
        <v>0.015</v>
      </c>
      <c r="F424" s="84" t="s">
        <v>120</v>
      </c>
    </row>
    <row r="425" spans="2:6" ht="12.75">
      <c r="B425" s="8" t="s">
        <v>11</v>
      </c>
      <c r="C425" s="131">
        <v>53500000</v>
      </c>
      <c r="D425" s="132"/>
      <c r="E425" s="87">
        <v>0.015</v>
      </c>
      <c r="F425" s="84"/>
    </row>
    <row r="426" spans="2:6" ht="12.75">
      <c r="B426" s="8" t="s">
        <v>12</v>
      </c>
      <c r="C426" s="128">
        <v>58300000</v>
      </c>
      <c r="D426" s="130"/>
      <c r="E426" s="87">
        <v>0.015</v>
      </c>
      <c r="F426" s="84"/>
    </row>
    <row r="427" spans="2:6" ht="12.75">
      <c r="B427" s="8" t="s">
        <v>13</v>
      </c>
      <c r="C427" s="128">
        <v>63000000</v>
      </c>
      <c r="D427" s="130"/>
      <c r="E427" s="87">
        <v>0.015</v>
      </c>
      <c r="F427" s="84"/>
    </row>
    <row r="428" spans="2:6" ht="12.75">
      <c r="B428" s="8" t="s">
        <v>14</v>
      </c>
      <c r="C428" s="128">
        <v>53000000</v>
      </c>
      <c r="D428" s="130"/>
      <c r="E428" s="87">
        <v>0.015</v>
      </c>
      <c r="F428" s="84" t="s">
        <v>112</v>
      </c>
    </row>
    <row r="429" spans="2:6" ht="12.75">
      <c r="B429" s="8" t="s">
        <v>15</v>
      </c>
      <c r="C429" s="128">
        <v>56684000</v>
      </c>
      <c r="D429" s="130"/>
      <c r="E429" s="87">
        <v>0.015</v>
      </c>
      <c r="F429" s="84"/>
    </row>
    <row r="430" spans="2:6" ht="12.75">
      <c r="B430" s="8" t="s">
        <v>16</v>
      </c>
      <c r="C430" s="128">
        <v>60142000</v>
      </c>
      <c r="D430" s="130"/>
      <c r="E430" s="87">
        <v>0.015</v>
      </c>
      <c r="F430" s="84"/>
    </row>
    <row r="431" spans="2:6" ht="12.75">
      <c r="B431" s="8" t="s">
        <v>239</v>
      </c>
      <c r="C431" s="128">
        <v>63191000</v>
      </c>
      <c r="D431" s="130"/>
      <c r="E431" s="87">
        <v>0.015</v>
      </c>
      <c r="F431" s="84"/>
    </row>
    <row r="433" ht="12.75">
      <c r="A433" s="3" t="s">
        <v>122</v>
      </c>
    </row>
    <row r="434" ht="12.75">
      <c r="A434" s="3" t="s">
        <v>123</v>
      </c>
    </row>
    <row r="439" spans="1:3" ht="12.75">
      <c r="A439" s="5" t="s">
        <v>204</v>
      </c>
      <c r="B439" s="88"/>
      <c r="C439" s="88"/>
    </row>
    <row r="441" spans="1:2" ht="12.75">
      <c r="A441" s="89" t="s">
        <v>276</v>
      </c>
      <c r="B441" s="51" t="s">
        <v>277</v>
      </c>
    </row>
    <row r="442" spans="1:2" ht="12.75">
      <c r="A442" s="89"/>
      <c r="B442" s="51" t="s">
        <v>231</v>
      </c>
    </row>
    <row r="443" spans="1:2" ht="12.75">
      <c r="A443" s="89"/>
      <c r="B443" s="90" t="s">
        <v>237</v>
      </c>
    </row>
    <row r="444" ht="13.5" thickBot="1">
      <c r="A444" s="89"/>
    </row>
    <row r="445" spans="2:5" ht="12.75">
      <c r="B445" s="29" t="s">
        <v>232</v>
      </c>
      <c r="C445" s="29" t="s">
        <v>234</v>
      </c>
      <c r="D445" s="133" t="s">
        <v>206</v>
      </c>
      <c r="E445" s="134"/>
    </row>
    <row r="446" spans="2:5" ht="12.75">
      <c r="B446" s="31" t="s">
        <v>233</v>
      </c>
      <c r="C446" s="31" t="s">
        <v>235</v>
      </c>
      <c r="D446" s="135" t="s">
        <v>207</v>
      </c>
      <c r="E446" s="136"/>
    </row>
    <row r="447" spans="2:5" ht="12.75">
      <c r="B447" s="31" t="s">
        <v>236</v>
      </c>
      <c r="C447" s="31"/>
      <c r="D447" s="135" t="s">
        <v>208</v>
      </c>
      <c r="E447" s="136"/>
    </row>
    <row r="448" spans="2:5" ht="13.5" thickBot="1">
      <c r="B448" s="91" t="s">
        <v>332</v>
      </c>
      <c r="C448" s="92"/>
      <c r="D448" s="140"/>
      <c r="E448" s="141"/>
    </row>
    <row r="449" spans="2:5" ht="12.75">
      <c r="B449" s="78" t="s">
        <v>205</v>
      </c>
      <c r="C449" s="93">
        <v>3000000000</v>
      </c>
      <c r="D449" s="18"/>
      <c r="E449" s="19">
        <v>200000000</v>
      </c>
    </row>
    <row r="450" spans="2:5" ht="12.75">
      <c r="B450" s="77" t="s">
        <v>209</v>
      </c>
      <c r="C450" s="69">
        <v>3183000000</v>
      </c>
      <c r="D450" s="9"/>
      <c r="E450" s="10">
        <v>212200000</v>
      </c>
    </row>
    <row r="451" spans="2:5" ht="12.75">
      <c r="B451" s="77" t="s">
        <v>210</v>
      </c>
      <c r="C451" s="69">
        <v>3344378000</v>
      </c>
      <c r="D451" s="9"/>
      <c r="E451" s="10">
        <v>222959000</v>
      </c>
    </row>
    <row r="453" spans="1:4" ht="12.75">
      <c r="A453" s="5" t="s">
        <v>203</v>
      </c>
      <c r="B453" s="5"/>
      <c r="C453" s="5"/>
      <c r="D453" s="88"/>
    </row>
    <row r="455" spans="1:2" ht="12.75">
      <c r="A455" s="65">
        <v>23</v>
      </c>
      <c r="B455" s="6" t="s">
        <v>333</v>
      </c>
    </row>
    <row r="456" spans="1:2" ht="13.5" thickBot="1">
      <c r="A456" s="66"/>
      <c r="B456" s="6"/>
    </row>
    <row r="457" spans="2:6" ht="12.75">
      <c r="B457" s="15" t="s">
        <v>124</v>
      </c>
      <c r="C457" s="29" t="s">
        <v>126</v>
      </c>
      <c r="D457" s="133" t="s">
        <v>128</v>
      </c>
      <c r="E457" s="134"/>
      <c r="F457" s="29" t="s">
        <v>130</v>
      </c>
    </row>
    <row r="458" spans="2:6" ht="12.75">
      <c r="B458" s="20" t="s">
        <v>125</v>
      </c>
      <c r="C458" s="31" t="s">
        <v>127</v>
      </c>
      <c r="D458" s="135" t="s">
        <v>334</v>
      </c>
      <c r="E458" s="136"/>
      <c r="F458" s="31" t="s">
        <v>307</v>
      </c>
    </row>
    <row r="459" spans="2:6" ht="13.5" thickBot="1">
      <c r="B459" s="16" t="s">
        <v>69</v>
      </c>
      <c r="C459" s="32"/>
      <c r="D459" s="140" t="s">
        <v>129</v>
      </c>
      <c r="E459" s="141"/>
      <c r="F459" s="32" t="s">
        <v>131</v>
      </c>
    </row>
    <row r="460" spans="2:6" ht="12.75">
      <c r="B460" s="8">
        <v>1995</v>
      </c>
      <c r="C460" s="94" t="s">
        <v>132</v>
      </c>
      <c r="D460" s="144">
        <v>1530000000</v>
      </c>
      <c r="E460" s="122"/>
      <c r="F460" s="45">
        <v>3061000000</v>
      </c>
    </row>
    <row r="461" spans="2:6" ht="12.75">
      <c r="B461" s="8">
        <f aca="true" t="shared" si="12" ref="B461:B469">+B460+1</f>
        <v>1996</v>
      </c>
      <c r="C461" s="94" t="s">
        <v>132</v>
      </c>
      <c r="D461" s="137">
        <v>1848000000</v>
      </c>
      <c r="E461" s="138"/>
      <c r="F461" s="45">
        <v>3696000000</v>
      </c>
    </row>
    <row r="462" spans="2:6" ht="12.75">
      <c r="B462" s="8">
        <f t="shared" si="12"/>
        <v>1997</v>
      </c>
      <c r="C462" s="94" t="s">
        <v>132</v>
      </c>
      <c r="D462" s="137">
        <v>2181000000</v>
      </c>
      <c r="E462" s="138"/>
      <c r="F462" s="45">
        <v>4361000000</v>
      </c>
    </row>
    <row r="463" spans="2:6" ht="12.75">
      <c r="B463" s="8">
        <f t="shared" si="12"/>
        <v>1998</v>
      </c>
      <c r="C463" s="94" t="s">
        <v>132</v>
      </c>
      <c r="D463" s="137">
        <v>2108000000</v>
      </c>
      <c r="E463" s="138"/>
      <c r="F463" s="45">
        <v>4216000000</v>
      </c>
    </row>
    <row r="464" spans="2:6" ht="12.75">
      <c r="B464" s="8">
        <f t="shared" si="12"/>
        <v>1999</v>
      </c>
      <c r="C464" s="94" t="s">
        <v>238</v>
      </c>
      <c r="D464" s="137">
        <v>2467800000</v>
      </c>
      <c r="E464" s="138"/>
      <c r="F464" s="45">
        <v>4935600000</v>
      </c>
    </row>
    <row r="465" spans="2:6" ht="12.75">
      <c r="B465" s="8">
        <f t="shared" si="12"/>
        <v>2000</v>
      </c>
      <c r="C465" s="94" t="s">
        <v>238</v>
      </c>
      <c r="D465" s="137">
        <v>2698700000</v>
      </c>
      <c r="E465" s="138"/>
      <c r="F465" s="45">
        <v>5397500000</v>
      </c>
    </row>
    <row r="466" spans="2:6" ht="12.75">
      <c r="B466" s="8">
        <f t="shared" si="12"/>
        <v>2001</v>
      </c>
      <c r="C466" s="94" t="s">
        <v>238</v>
      </c>
      <c r="D466" s="137">
        <v>2940500000</v>
      </c>
      <c r="E466" s="138"/>
      <c r="F466" s="45">
        <v>5881100000</v>
      </c>
    </row>
    <row r="467" spans="2:6" ht="12.75">
      <c r="B467" s="8">
        <f t="shared" si="12"/>
        <v>2002</v>
      </c>
      <c r="C467" s="94" t="s">
        <v>238</v>
      </c>
      <c r="D467" s="137">
        <v>3178100000</v>
      </c>
      <c r="E467" s="138"/>
      <c r="F467" s="45">
        <v>3000000000</v>
      </c>
    </row>
    <row r="468" spans="2:6" ht="12.75">
      <c r="B468" s="8">
        <f t="shared" si="12"/>
        <v>2003</v>
      </c>
      <c r="C468" s="94" t="s">
        <v>356</v>
      </c>
      <c r="D468" s="137">
        <v>3368800000</v>
      </c>
      <c r="E468" s="138"/>
      <c r="F468" s="45">
        <v>1500000000</v>
      </c>
    </row>
    <row r="469" spans="2:6" ht="12.75">
      <c r="B469" s="8">
        <f t="shared" si="12"/>
        <v>2004</v>
      </c>
      <c r="C469" s="94" t="s">
        <v>356</v>
      </c>
      <c r="D469" s="137">
        <v>3368800000</v>
      </c>
      <c r="E469" s="138"/>
      <c r="F469" s="45">
        <v>1700000000</v>
      </c>
    </row>
    <row r="470" spans="2:6" ht="12.75">
      <c r="B470" s="8">
        <f>+B469+1</f>
        <v>2005</v>
      </c>
      <c r="C470" s="94" t="s">
        <v>356</v>
      </c>
      <c r="D470" s="137" t="s">
        <v>278</v>
      </c>
      <c r="E470" s="138"/>
      <c r="F470" s="45">
        <v>1500000000</v>
      </c>
    </row>
    <row r="471" spans="2:6" ht="12.75">
      <c r="B471" s="13"/>
      <c r="C471" s="95"/>
      <c r="D471" s="96"/>
      <c r="E471" s="96"/>
      <c r="F471" s="46"/>
    </row>
    <row r="472" spans="2:6" ht="12.75">
      <c r="B472" s="160" t="s">
        <v>279</v>
      </c>
      <c r="C472" s="95"/>
      <c r="D472" s="96"/>
      <c r="E472" s="96"/>
      <c r="F472" s="46"/>
    </row>
    <row r="473" ht="12.75">
      <c r="B473" s="161" t="s">
        <v>280</v>
      </c>
    </row>
    <row r="474" ht="12.75">
      <c r="B474" s="161" t="s">
        <v>281</v>
      </c>
    </row>
    <row r="476" spans="1:2" ht="13.5" thickBot="1">
      <c r="A476" s="65">
        <v>24</v>
      </c>
      <c r="B476" s="6" t="s">
        <v>133</v>
      </c>
    </row>
    <row r="477" spans="2:4" ht="12.75">
      <c r="B477" s="133" t="s">
        <v>135</v>
      </c>
      <c r="C477" s="134"/>
      <c r="D477" s="29" t="s">
        <v>136</v>
      </c>
    </row>
    <row r="478" spans="2:4" ht="13.5" thickBot="1">
      <c r="B478" s="16"/>
      <c r="C478" s="17"/>
      <c r="D478" s="162" t="s">
        <v>137</v>
      </c>
    </row>
    <row r="479" spans="2:4" ht="12.75" hidden="1">
      <c r="B479" s="20"/>
      <c r="C479" s="22"/>
      <c r="D479" s="31"/>
    </row>
    <row r="480" spans="2:4" ht="12.75" hidden="1">
      <c r="B480" s="97" t="s">
        <v>138</v>
      </c>
      <c r="C480" s="98"/>
      <c r="D480" s="99">
        <v>0.0311</v>
      </c>
    </row>
    <row r="481" spans="2:4" ht="12.75" hidden="1">
      <c r="B481" s="97" t="s">
        <v>139</v>
      </c>
      <c r="C481" s="100"/>
      <c r="D481" s="99">
        <v>0.027075</v>
      </c>
    </row>
    <row r="482" spans="2:4" ht="12.75" hidden="1">
      <c r="B482" s="101" t="s">
        <v>140</v>
      </c>
      <c r="C482" s="102"/>
      <c r="D482" s="99">
        <v>0.023333</v>
      </c>
    </row>
    <row r="483" spans="2:4" ht="12.75" hidden="1">
      <c r="B483" s="101" t="s">
        <v>141</v>
      </c>
      <c r="C483" s="102"/>
      <c r="D483" s="99">
        <v>0.039275</v>
      </c>
    </row>
    <row r="484" spans="2:4" ht="12.75" hidden="1">
      <c r="B484" s="101" t="s">
        <v>142</v>
      </c>
      <c r="C484" s="102"/>
      <c r="D484" s="99">
        <v>0.024625</v>
      </c>
    </row>
    <row r="485" spans="2:4" ht="12.75">
      <c r="B485" s="101" t="s">
        <v>143</v>
      </c>
      <c r="C485" s="102"/>
      <c r="D485" s="99">
        <v>0.023883</v>
      </c>
    </row>
    <row r="486" spans="2:4" ht="12.75">
      <c r="B486" s="101" t="s">
        <v>144</v>
      </c>
      <c r="C486" s="102"/>
      <c r="D486" s="99">
        <v>0.022608</v>
      </c>
    </row>
    <row r="487" spans="2:4" ht="12.75">
      <c r="B487" s="101" t="s">
        <v>145</v>
      </c>
      <c r="C487" s="102"/>
      <c r="D487" s="99">
        <v>0.012958</v>
      </c>
    </row>
    <row r="488" spans="2:4" ht="12.75">
      <c r="B488" s="101" t="s">
        <v>146</v>
      </c>
      <c r="C488" s="102"/>
      <c r="D488" s="99">
        <v>0.01465</v>
      </c>
    </row>
    <row r="489" spans="2:4" ht="12.75">
      <c r="B489" s="101" t="s">
        <v>147</v>
      </c>
      <c r="C489" s="102"/>
      <c r="D489" s="99">
        <v>0.0156</v>
      </c>
    </row>
    <row r="490" spans="2:4" ht="12.75">
      <c r="B490" s="101" t="s">
        <v>164</v>
      </c>
      <c r="C490" s="102"/>
      <c r="D490" s="99">
        <v>0.01635</v>
      </c>
    </row>
    <row r="491" spans="2:4" ht="12.75">
      <c r="B491" s="101" t="s">
        <v>148</v>
      </c>
      <c r="C491" s="103"/>
      <c r="D491" s="99">
        <v>0.016675</v>
      </c>
    </row>
    <row r="492" spans="2:4" ht="12.75">
      <c r="B492" s="101" t="s">
        <v>149</v>
      </c>
      <c r="C492" s="103"/>
      <c r="D492" s="99">
        <v>0.03027</v>
      </c>
    </row>
    <row r="493" spans="2:4" ht="12.75">
      <c r="B493" s="101" t="s">
        <v>150</v>
      </c>
      <c r="C493" s="103"/>
      <c r="D493" s="99">
        <v>0.028442</v>
      </c>
    </row>
    <row r="494" spans="2:4" ht="12.75">
      <c r="B494" s="101" t="s">
        <v>151</v>
      </c>
      <c r="C494" s="103"/>
      <c r="D494" s="99">
        <v>0.0269</v>
      </c>
    </row>
    <row r="495" spans="2:4" ht="12.75">
      <c r="B495" s="101" t="s">
        <v>152</v>
      </c>
      <c r="C495" s="103"/>
      <c r="D495" s="99">
        <v>0.024333</v>
      </c>
    </row>
    <row r="496" spans="2:4" ht="12.75">
      <c r="B496" s="101" t="s">
        <v>153</v>
      </c>
      <c r="C496" s="103"/>
      <c r="D496" s="99">
        <v>0.023833</v>
      </c>
    </row>
    <row r="497" spans="2:5" ht="12.75">
      <c r="B497" s="101" t="s">
        <v>154</v>
      </c>
      <c r="C497" s="103"/>
      <c r="D497" s="99">
        <v>0.02215</v>
      </c>
      <c r="E497" s="3" t="s">
        <v>335</v>
      </c>
    </row>
    <row r="498" spans="2:4" ht="12.75">
      <c r="B498" s="101" t="s">
        <v>155</v>
      </c>
      <c r="C498" s="103"/>
      <c r="D498" s="99">
        <v>0.022</v>
      </c>
    </row>
    <row r="499" spans="2:4" ht="12.75">
      <c r="B499" s="101" t="s">
        <v>156</v>
      </c>
      <c r="C499" s="103"/>
      <c r="D499" s="99">
        <v>0.022342</v>
      </c>
    </row>
    <row r="500" spans="2:4" ht="12.75">
      <c r="B500" s="101" t="s">
        <v>157</v>
      </c>
      <c r="C500" s="103"/>
      <c r="D500" s="99">
        <v>0.021383</v>
      </c>
    </row>
    <row r="501" spans="2:5" ht="12.75">
      <c r="B501" s="104" t="s">
        <v>161</v>
      </c>
      <c r="C501" s="105"/>
      <c r="D501" s="99">
        <v>0.021358</v>
      </c>
      <c r="E501" s="3" t="s">
        <v>282</v>
      </c>
    </row>
    <row r="502" spans="2:5" ht="12.75">
      <c r="B502" s="104" t="s">
        <v>162</v>
      </c>
      <c r="C502" s="105"/>
      <c r="D502" s="99">
        <v>0.021342</v>
      </c>
      <c r="E502" s="3" t="s">
        <v>283</v>
      </c>
    </row>
    <row r="503" spans="2:4" ht="12.75">
      <c r="B503" s="101" t="s">
        <v>160</v>
      </c>
      <c r="C503" s="103"/>
      <c r="D503" s="99">
        <v>0.020825</v>
      </c>
    </row>
    <row r="504" spans="2:4" ht="12.75">
      <c r="B504" s="101" t="s">
        <v>158</v>
      </c>
      <c r="C504" s="103"/>
      <c r="D504" s="99">
        <v>0.021017</v>
      </c>
    </row>
    <row r="505" spans="2:4" ht="12.75">
      <c r="B505" s="101" t="s">
        <v>159</v>
      </c>
      <c r="C505" s="103"/>
      <c r="D505" s="99">
        <v>0.02048</v>
      </c>
    </row>
    <row r="506" spans="2:4" ht="12.75">
      <c r="B506" s="101" t="s">
        <v>163</v>
      </c>
      <c r="C506" s="103"/>
      <c r="D506" s="99">
        <v>0.019442</v>
      </c>
    </row>
    <row r="507" spans="2:5" ht="12.75">
      <c r="B507" s="101" t="s">
        <v>284</v>
      </c>
      <c r="C507" s="103"/>
      <c r="D507" s="99">
        <v>0.018592</v>
      </c>
      <c r="E507" s="3" t="s">
        <v>339</v>
      </c>
    </row>
    <row r="508" spans="2:5" ht="12.75">
      <c r="B508" s="101" t="s">
        <v>285</v>
      </c>
      <c r="C508" s="103"/>
      <c r="D508" s="99">
        <f>20.63%/12</f>
        <v>0.017191666666666664</v>
      </c>
      <c r="E508" s="3" t="s">
        <v>340</v>
      </c>
    </row>
    <row r="509" spans="2:4" ht="12.75">
      <c r="B509" s="101" t="s">
        <v>286</v>
      </c>
      <c r="C509" s="103"/>
      <c r="D509" s="99"/>
    </row>
    <row r="510" spans="2:4" ht="12.75">
      <c r="B510" s="49"/>
      <c r="C510" s="49"/>
      <c r="D510" s="106"/>
    </row>
    <row r="511" spans="2:4" ht="12.75" hidden="1">
      <c r="B511" s="49"/>
      <c r="C511" s="49"/>
      <c r="D511" s="106"/>
    </row>
    <row r="512" ht="12.75" hidden="1"/>
    <row r="513" ht="12.75" hidden="1">
      <c r="B513" s="3" t="s">
        <v>165</v>
      </c>
    </row>
    <row r="514" ht="12.75" hidden="1">
      <c r="B514" s="3" t="s">
        <v>166</v>
      </c>
    </row>
    <row r="515" ht="12.75" hidden="1">
      <c r="B515" s="3" t="s">
        <v>167</v>
      </c>
    </row>
    <row r="516" ht="12.75" hidden="1">
      <c r="B516" s="3" t="s">
        <v>168</v>
      </c>
    </row>
    <row r="517" ht="12.75" hidden="1">
      <c r="B517" s="3" t="s">
        <v>169</v>
      </c>
    </row>
    <row r="521" spans="1:2" ht="12.75">
      <c r="A521" s="65">
        <v>25</v>
      </c>
      <c r="B521" s="6" t="s">
        <v>170</v>
      </c>
    </row>
    <row r="522" spans="2:5" ht="12.75">
      <c r="B522" s="6" t="s">
        <v>336</v>
      </c>
      <c r="C522" s="6"/>
      <c r="D522" s="6"/>
      <c r="E522" s="6"/>
    </row>
    <row r="523" ht="12.75">
      <c r="B523" s="3" t="s">
        <v>287</v>
      </c>
    </row>
    <row r="524" ht="12.75">
      <c r="B524" s="3" t="s">
        <v>290</v>
      </c>
    </row>
    <row r="525" ht="12.75">
      <c r="B525" s="3" t="s">
        <v>291</v>
      </c>
    </row>
    <row r="526" ht="12.75">
      <c r="B526" s="3" t="s">
        <v>288</v>
      </c>
    </row>
    <row r="527" ht="12.75">
      <c r="B527" s="3" t="s">
        <v>289</v>
      </c>
    </row>
    <row r="528" ht="12.75">
      <c r="B528" s="3" t="s">
        <v>337</v>
      </c>
    </row>
    <row r="529" ht="12.75">
      <c r="B529" s="3" t="s">
        <v>338</v>
      </c>
    </row>
    <row r="530" ht="12.75">
      <c r="B530" s="1" t="s">
        <v>295</v>
      </c>
    </row>
    <row r="531" ht="13.5" thickBot="1"/>
    <row r="532" spans="2:6" ht="12.75">
      <c r="B532" s="133" t="s">
        <v>172</v>
      </c>
      <c r="C532" s="134"/>
      <c r="D532" s="133" t="s">
        <v>171</v>
      </c>
      <c r="E532" s="139"/>
      <c r="F532" s="134"/>
    </row>
    <row r="533" spans="2:6" ht="13.5" thickBot="1">
      <c r="B533" s="107"/>
      <c r="C533" s="108"/>
      <c r="D533" s="107"/>
      <c r="E533" s="109"/>
      <c r="F533" s="108"/>
    </row>
    <row r="534" spans="2:6" ht="12.75">
      <c r="B534" s="110" t="s">
        <v>173</v>
      </c>
      <c r="C534" s="80"/>
      <c r="D534" s="110" t="s">
        <v>176</v>
      </c>
      <c r="E534" s="111"/>
      <c r="F534" s="80"/>
    </row>
    <row r="535" spans="2:6" ht="13.5" thickBot="1">
      <c r="B535" s="112" t="s">
        <v>103</v>
      </c>
      <c r="C535" s="81"/>
      <c r="D535" s="107"/>
      <c r="E535" s="109"/>
      <c r="F535" s="108"/>
    </row>
    <row r="536" spans="2:6" ht="12.75">
      <c r="B536" s="110"/>
      <c r="C536" s="80"/>
      <c r="D536" s="111"/>
      <c r="E536" s="111"/>
      <c r="F536" s="80"/>
    </row>
    <row r="537" spans="2:6" ht="12.75">
      <c r="B537" s="112" t="s">
        <v>173</v>
      </c>
      <c r="C537" s="81"/>
      <c r="D537" s="47" t="s">
        <v>292</v>
      </c>
      <c r="E537" s="47"/>
      <c r="F537" s="81"/>
    </row>
    <row r="538" spans="2:6" ht="12.75">
      <c r="B538" s="112" t="s">
        <v>103</v>
      </c>
      <c r="C538" s="81"/>
      <c r="D538" s="47" t="s">
        <v>174</v>
      </c>
      <c r="E538" s="47"/>
      <c r="F538" s="81"/>
    </row>
    <row r="539" spans="2:6" ht="12.75">
      <c r="B539" s="112"/>
      <c r="C539" s="81"/>
      <c r="D539" s="47" t="s">
        <v>293</v>
      </c>
      <c r="E539" s="47"/>
      <c r="F539" s="81"/>
    </row>
    <row r="540" spans="2:6" ht="13.5" thickBot="1">
      <c r="B540" s="107"/>
      <c r="C540" s="108"/>
      <c r="D540" s="109" t="s">
        <v>175</v>
      </c>
      <c r="E540" s="109"/>
      <c r="F540" s="108"/>
    </row>
    <row r="542" ht="12.75">
      <c r="B542" s="3" t="s">
        <v>177</v>
      </c>
    </row>
    <row r="543" ht="12.75">
      <c r="B543" s="3" t="s">
        <v>178</v>
      </c>
    </row>
    <row r="546" spans="1:2" ht="12.75">
      <c r="A546" s="65">
        <v>26</v>
      </c>
      <c r="B546" s="6" t="s">
        <v>187</v>
      </c>
    </row>
    <row r="547" ht="13.5" thickBot="1"/>
    <row r="548" spans="2:5" ht="12.75">
      <c r="B548" s="133" t="s">
        <v>135</v>
      </c>
      <c r="C548" s="134"/>
      <c r="D548" s="29" t="s">
        <v>182</v>
      </c>
      <c r="E548" s="29" t="s">
        <v>184</v>
      </c>
    </row>
    <row r="549" spans="2:5" ht="12.75">
      <c r="B549" s="20"/>
      <c r="C549" s="22"/>
      <c r="D549" s="31" t="s">
        <v>183</v>
      </c>
      <c r="E549" s="31" t="s">
        <v>185</v>
      </c>
    </row>
    <row r="550" spans="2:5" ht="12.75">
      <c r="B550" s="20"/>
      <c r="C550" s="22"/>
      <c r="D550" s="31" t="s">
        <v>137</v>
      </c>
      <c r="E550" s="31" t="s">
        <v>186</v>
      </c>
    </row>
    <row r="551" spans="2:5" ht="12.75">
      <c r="B551" s="113" t="s">
        <v>188</v>
      </c>
      <c r="C551" s="114"/>
      <c r="D551" s="115">
        <v>51720</v>
      </c>
      <c r="E551" s="115"/>
    </row>
    <row r="552" spans="2:5" ht="12.75">
      <c r="B552" s="113" t="s">
        <v>189</v>
      </c>
      <c r="C552" s="116"/>
      <c r="D552" s="115">
        <v>65190</v>
      </c>
      <c r="E552" s="115"/>
    </row>
    <row r="553" spans="2:5" ht="12.75">
      <c r="B553" s="113" t="s">
        <v>190</v>
      </c>
      <c r="C553" s="117"/>
      <c r="D553" s="115">
        <v>81510</v>
      </c>
      <c r="E553" s="115"/>
    </row>
    <row r="554" spans="2:5" ht="12.75">
      <c r="B554" s="113" t="s">
        <v>191</v>
      </c>
      <c r="C554" s="117"/>
      <c r="D554" s="115">
        <v>98700</v>
      </c>
      <c r="E554" s="115"/>
    </row>
    <row r="555" spans="2:5" ht="12.75">
      <c r="B555" s="113" t="s">
        <v>192</v>
      </c>
      <c r="C555" s="117"/>
      <c r="D555" s="115">
        <v>118933</v>
      </c>
      <c r="E555" s="115"/>
    </row>
    <row r="556" spans="2:5" ht="12.75">
      <c r="B556" s="113" t="s">
        <v>193</v>
      </c>
      <c r="C556" s="117"/>
      <c r="D556" s="115">
        <v>142125</v>
      </c>
      <c r="E556" s="115"/>
    </row>
    <row r="557" spans="2:5" ht="12.75">
      <c r="B557" s="113" t="s">
        <v>194</v>
      </c>
      <c r="C557" s="117"/>
      <c r="D557" s="115">
        <v>172005</v>
      </c>
      <c r="E557" s="115"/>
    </row>
    <row r="558" spans="2:5" ht="12.75">
      <c r="B558" s="113" t="s">
        <v>195</v>
      </c>
      <c r="C558" s="117"/>
      <c r="D558" s="115">
        <v>203826</v>
      </c>
      <c r="E558" s="115"/>
    </row>
    <row r="559" spans="2:5" ht="12.75">
      <c r="B559" s="113" t="s">
        <v>196</v>
      </c>
      <c r="C559" s="117"/>
      <c r="D559" s="115">
        <v>236460</v>
      </c>
      <c r="E559" s="115">
        <v>24012</v>
      </c>
    </row>
    <row r="560" spans="2:5" ht="12.75">
      <c r="B560" s="113" t="s">
        <v>197</v>
      </c>
      <c r="C560" s="117"/>
      <c r="D560" s="115">
        <v>260106</v>
      </c>
      <c r="E560" s="115">
        <v>26413</v>
      </c>
    </row>
    <row r="561" spans="2:5" ht="12.75">
      <c r="B561" s="113" t="s">
        <v>198</v>
      </c>
      <c r="C561" s="117"/>
      <c r="D561" s="115">
        <v>286000</v>
      </c>
      <c r="E561" s="115">
        <v>30000</v>
      </c>
    </row>
    <row r="562" spans="2:5" ht="12.75">
      <c r="B562" s="113" t="s">
        <v>199</v>
      </c>
      <c r="C562" s="118"/>
      <c r="D562" s="115">
        <v>309000</v>
      </c>
      <c r="E562" s="115">
        <v>34000</v>
      </c>
    </row>
    <row r="563" spans="2:5" ht="12.75">
      <c r="B563" s="113" t="s">
        <v>200</v>
      </c>
      <c r="C563" s="118"/>
      <c r="D563" s="115">
        <v>332000</v>
      </c>
      <c r="E563" s="115">
        <v>37500</v>
      </c>
    </row>
    <row r="564" spans="2:5" ht="12.75">
      <c r="B564" s="113" t="s">
        <v>201</v>
      </c>
      <c r="C564" s="118"/>
      <c r="D564" s="115">
        <v>358000</v>
      </c>
      <c r="E564" s="115">
        <v>41600</v>
      </c>
    </row>
    <row r="565" spans="2:5" ht="12.75">
      <c r="B565" s="113" t="s">
        <v>202</v>
      </c>
      <c r="C565" s="118"/>
      <c r="D565" s="115">
        <v>381500</v>
      </c>
      <c r="E565" s="115">
        <v>44500</v>
      </c>
    </row>
    <row r="566" spans="2:5" ht="12.75">
      <c r="B566" s="113" t="s">
        <v>240</v>
      </c>
      <c r="C566" s="118"/>
      <c r="D566" s="115">
        <v>408000</v>
      </c>
      <c r="E566" s="115">
        <v>47700</v>
      </c>
    </row>
    <row r="567" spans="2:5" ht="12.75">
      <c r="B567" s="119"/>
      <c r="C567" s="119"/>
      <c r="D567" s="120"/>
      <c r="E567" s="120"/>
    </row>
    <row r="568" ht="12.75">
      <c r="B568" s="89"/>
    </row>
    <row r="569" ht="12.75">
      <c r="D569" s="120"/>
    </row>
    <row r="570" ht="12.75">
      <c r="D570" s="120"/>
    </row>
    <row r="571" ht="12.75">
      <c r="D571" s="11"/>
    </row>
  </sheetData>
  <mergeCells count="187">
    <mergeCell ref="A9:F10"/>
    <mergeCell ref="A13:F15"/>
    <mergeCell ref="C259:D259"/>
    <mergeCell ref="C260:D260"/>
    <mergeCell ref="C261:D261"/>
    <mergeCell ref="C299:D299"/>
    <mergeCell ref="C241:D241"/>
    <mergeCell ref="E241:F241"/>
    <mergeCell ref="C231:D231"/>
    <mergeCell ref="C232:D232"/>
    <mergeCell ref="E231:F231"/>
    <mergeCell ref="E232:F232"/>
    <mergeCell ref="C234:D234"/>
    <mergeCell ref="C235:D235"/>
    <mergeCell ref="C238:D238"/>
    <mergeCell ref="C239:D239"/>
    <mergeCell ref="C30:D30"/>
    <mergeCell ref="E30:F30"/>
    <mergeCell ref="E47:F47"/>
    <mergeCell ref="C47:D47"/>
    <mergeCell ref="C43:D43"/>
    <mergeCell ref="C44:D44"/>
    <mergeCell ref="C45:D45"/>
    <mergeCell ref="C46:D46"/>
    <mergeCell ref="E43:F43"/>
    <mergeCell ref="E44:F44"/>
    <mergeCell ref="D447:E447"/>
    <mergeCell ref="C54:D54"/>
    <mergeCell ref="C55:D55"/>
    <mergeCell ref="C57:D57"/>
    <mergeCell ref="E54:F54"/>
    <mergeCell ref="E55:F55"/>
    <mergeCell ref="E57:F57"/>
    <mergeCell ref="C56:D56"/>
    <mergeCell ref="E56:F56"/>
    <mergeCell ref="E61:F61"/>
    <mergeCell ref="C24:D24"/>
    <mergeCell ref="C25:D25"/>
    <mergeCell ref="C26:D26"/>
    <mergeCell ref="C27:D27"/>
    <mergeCell ref="E26:F26"/>
    <mergeCell ref="E27:F27"/>
    <mergeCell ref="E28:F28"/>
    <mergeCell ref="E29:F29"/>
    <mergeCell ref="E23:F23"/>
    <mergeCell ref="C23:D23"/>
    <mergeCell ref="C41:D41"/>
    <mergeCell ref="C42:D42"/>
    <mergeCell ref="E41:F41"/>
    <mergeCell ref="E42:F42"/>
    <mergeCell ref="C28:D28"/>
    <mergeCell ref="C29:D29"/>
    <mergeCell ref="E24:F24"/>
    <mergeCell ref="E25:F25"/>
    <mergeCell ref="E45:F45"/>
    <mergeCell ref="E46:F46"/>
    <mergeCell ref="C58:D58"/>
    <mergeCell ref="E58:F58"/>
    <mergeCell ref="C59:D59"/>
    <mergeCell ref="E59:F59"/>
    <mergeCell ref="E70:F70"/>
    <mergeCell ref="A5:H5"/>
    <mergeCell ref="A6:H6"/>
    <mergeCell ref="C62:D62"/>
    <mergeCell ref="E62:F62"/>
    <mergeCell ref="C63:D63"/>
    <mergeCell ref="E63:F63"/>
    <mergeCell ref="C60:D60"/>
    <mergeCell ref="E60:F60"/>
    <mergeCell ref="C61:D61"/>
    <mergeCell ref="C229:F229"/>
    <mergeCell ref="C230:D230"/>
    <mergeCell ref="E230:F230"/>
    <mergeCell ref="C64:D64"/>
    <mergeCell ref="E64:F64"/>
    <mergeCell ref="C240:D240"/>
    <mergeCell ref="E234:F234"/>
    <mergeCell ref="E235:F235"/>
    <mergeCell ref="E236:F236"/>
    <mergeCell ref="E237:F237"/>
    <mergeCell ref="E238:F238"/>
    <mergeCell ref="E239:F239"/>
    <mergeCell ref="E240:F240"/>
    <mergeCell ref="C236:D236"/>
    <mergeCell ref="C237:D237"/>
    <mergeCell ref="D468:E468"/>
    <mergeCell ref="C297:D297"/>
    <mergeCell ref="C298:D298"/>
    <mergeCell ref="C286:D286"/>
    <mergeCell ref="C287:D287"/>
    <mergeCell ref="C288:D288"/>
    <mergeCell ref="C289:D289"/>
    <mergeCell ref="C290:D290"/>
    <mergeCell ref="C291:D291"/>
    <mergeCell ref="C292:D292"/>
    <mergeCell ref="C393:D393"/>
    <mergeCell ref="C355:D355"/>
    <mergeCell ref="E355:F355"/>
    <mergeCell ref="C356:D356"/>
    <mergeCell ref="E356:F356"/>
    <mergeCell ref="E357:F357"/>
    <mergeCell ref="C389:D389"/>
    <mergeCell ref="C390:D390"/>
    <mergeCell ref="C391:D391"/>
    <mergeCell ref="C383:D383"/>
    <mergeCell ref="E39:F39"/>
    <mergeCell ref="E40:F40"/>
    <mergeCell ref="B548:C548"/>
    <mergeCell ref="C357:D357"/>
    <mergeCell ref="C404:D404"/>
    <mergeCell ref="C418:D418"/>
    <mergeCell ref="C419:D419"/>
    <mergeCell ref="C386:D386"/>
    <mergeCell ref="C387:D387"/>
    <mergeCell ref="C392:D392"/>
    <mergeCell ref="C324:D324"/>
    <mergeCell ref="C325:D325"/>
    <mergeCell ref="C39:D39"/>
    <mergeCell ref="C40:D40"/>
    <mergeCell ref="C312:D312"/>
    <mergeCell ref="C285:D285"/>
    <mergeCell ref="C293:D293"/>
    <mergeCell ref="C294:D294"/>
    <mergeCell ref="C295:D295"/>
    <mergeCell ref="C296:D296"/>
    <mergeCell ref="C320:D320"/>
    <mergeCell ref="C321:D321"/>
    <mergeCell ref="C322:D322"/>
    <mergeCell ref="C323:D323"/>
    <mergeCell ref="C311:D311"/>
    <mergeCell ref="C313:D313"/>
    <mergeCell ref="C314:D314"/>
    <mergeCell ref="C315:D315"/>
    <mergeCell ref="C316:D316"/>
    <mergeCell ref="C317:D317"/>
    <mergeCell ref="C318:D318"/>
    <mergeCell ref="C319:D319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30:D430"/>
    <mergeCell ref="C423:D423"/>
    <mergeCell ref="C424:D424"/>
    <mergeCell ref="C425:D425"/>
    <mergeCell ref="C426:D426"/>
    <mergeCell ref="C429:D429"/>
    <mergeCell ref="D466:E466"/>
    <mergeCell ref="D467:E467"/>
    <mergeCell ref="D445:E445"/>
    <mergeCell ref="D446:E446"/>
    <mergeCell ref="D448:E448"/>
    <mergeCell ref="D465:E465"/>
    <mergeCell ref="D464:E464"/>
    <mergeCell ref="D460:E460"/>
    <mergeCell ref="D461:E461"/>
    <mergeCell ref="D462:E462"/>
    <mergeCell ref="C384:D384"/>
    <mergeCell ref="C385:D385"/>
    <mergeCell ref="C388:D388"/>
    <mergeCell ref="C379:D379"/>
    <mergeCell ref="C380:D380"/>
    <mergeCell ref="C381:D381"/>
    <mergeCell ref="C382:D382"/>
    <mergeCell ref="D463:E463"/>
    <mergeCell ref="D457:E457"/>
    <mergeCell ref="D458:E458"/>
    <mergeCell ref="D459:E459"/>
    <mergeCell ref="D469:E469"/>
    <mergeCell ref="B477:C477"/>
    <mergeCell ref="B532:C532"/>
    <mergeCell ref="D532:F532"/>
    <mergeCell ref="D470:E470"/>
    <mergeCell ref="C326:D326"/>
    <mergeCell ref="C394:D394"/>
    <mergeCell ref="C413:D413"/>
    <mergeCell ref="C431:D431"/>
    <mergeCell ref="C420:D420"/>
    <mergeCell ref="C421:D421"/>
    <mergeCell ref="C427:D427"/>
    <mergeCell ref="C428:D428"/>
    <mergeCell ref="C402:D402"/>
    <mergeCell ref="C403:D403"/>
  </mergeCells>
  <hyperlinks>
    <hyperlink ref="B530" r:id="rId1" display="has click aquí)"/>
    <hyperlink ref="A33" r:id="rId2" display="has click aquí)"/>
  </hyperlinks>
  <printOptions/>
  <pageMargins left="0.3937007874015748" right="0.24" top="1.23" bottom="0.984251968503937" header="0.63" footer="0"/>
  <pageSetup horizontalDpi="300" verticalDpi="300" orientation="portrait" scale="65" r:id="rId5"/>
  <headerFooter alignWithMargins="0">
    <oddHeader>&amp;R&amp;"Arial,Negrita"&amp;U&amp;G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Cabrera &amp; Asociados</dc:creator>
  <cp:keywords/>
  <dc:description/>
  <cp:lastModifiedBy>\</cp:lastModifiedBy>
  <cp:lastPrinted>2006-01-03T17:32:43Z</cp:lastPrinted>
  <dcterms:created xsi:type="dcterms:W3CDTF">2005-01-08T16:57:24Z</dcterms:created>
  <dcterms:modified xsi:type="dcterms:W3CDTF">2006-07-13T16:26:03Z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